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'Sheet1'!$AG$1:$AI$3</definedName>
    <definedName name="Z_518DA4C0_E3C7_11D2_95B6_444553540000_.wvu.PrintArea" localSheetId="0" hidden="1">'Sheet1'!$Z$109:$AK$115</definedName>
  </definedNames>
  <calcPr fullCalcOnLoad="1"/>
</workbook>
</file>

<file path=xl/sharedStrings.xml><?xml version="1.0" encoding="utf-8"?>
<sst xmlns="http://schemas.openxmlformats.org/spreadsheetml/2006/main" count="248" uniqueCount="119">
  <si>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</si>
  <si>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</si>
  <si>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</si>
  <si>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</si>
  <si>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</si>
  <si>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</si>
  <si>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</si>
  <si>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</si>
  <si>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</si>
  <si>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</si>
  <si>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</si>
  <si>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</si>
  <si>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</si>
  <si>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</si>
  <si>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</si>
  <si>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</si>
  <si>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</si>
  <si>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</si>
  <si>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</si>
  <si>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</si>
  <si>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</si>
  <si>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Hole Avg.</t>
  </si>
  <si>
    <t>The Italicized score is the team best ball score</t>
  </si>
  <si>
    <t>Player 1</t>
  </si>
  <si>
    <t>Player 2</t>
  </si>
  <si>
    <t>Player 3</t>
  </si>
  <si>
    <t>Player 4</t>
  </si>
  <si>
    <t>Player 5</t>
  </si>
  <si>
    <t>W6621 West 38th Ave.</t>
  </si>
  <si>
    <t>Over (Under)  Par</t>
  </si>
  <si>
    <t>Avg</t>
  </si>
  <si>
    <t xml:space="preserve">  Name</t>
  </si>
  <si>
    <t>Hole-by-Hole Analysis</t>
  </si>
  <si>
    <t>Individual Scores</t>
  </si>
  <si>
    <t>Results</t>
  </si>
  <si>
    <t xml:space="preserve">School     </t>
  </si>
  <si>
    <t xml:space="preserve">  </t>
  </si>
  <si>
    <t>Enter DQ or WD in hole 18 for a DQ or WD</t>
  </si>
  <si>
    <t>Marinette Invitational</t>
  </si>
  <si>
    <t>Riverside Golf Club, August 20th, 2012</t>
  </si>
  <si>
    <t>Ashwaubenon</t>
  </si>
  <si>
    <t>ASH</t>
  </si>
  <si>
    <t>Bay Port</t>
  </si>
  <si>
    <t>BAY</t>
  </si>
  <si>
    <t>Denmark</t>
  </si>
  <si>
    <t>DEN</t>
  </si>
  <si>
    <t>De Pere</t>
  </si>
  <si>
    <t>DEP</t>
  </si>
  <si>
    <t>G. B. East</t>
  </si>
  <si>
    <t>GBE</t>
  </si>
  <si>
    <t>Marinette</t>
  </si>
  <si>
    <t>MAR</t>
  </si>
  <si>
    <t>Oconto</t>
  </si>
  <si>
    <t>OCO</t>
  </si>
  <si>
    <t>Oconto Falls</t>
  </si>
  <si>
    <t>OF</t>
  </si>
  <si>
    <t>G. B. Preble</t>
  </si>
  <si>
    <t>PR</t>
  </si>
  <si>
    <t>Seymour</t>
  </si>
  <si>
    <t>SEY</t>
  </si>
  <si>
    <t>Shawano</t>
  </si>
  <si>
    <t>SHA</t>
  </si>
  <si>
    <t>West De Pere</t>
  </si>
  <si>
    <t>WDP</t>
  </si>
  <si>
    <t>Becca Simpson</t>
  </si>
  <si>
    <t>Carly Schmit</t>
  </si>
  <si>
    <t>Hannah Schmit</t>
  </si>
  <si>
    <t>Erika Gomm</t>
  </si>
  <si>
    <t>WD</t>
  </si>
  <si>
    <t>Megan Lau</t>
  </si>
  <si>
    <t>Sarah Stefaniak</t>
  </si>
  <si>
    <t>Brittany Nohr</t>
  </si>
  <si>
    <t>Cassidy Cherney</t>
  </si>
  <si>
    <t>Abby Van De Hei</t>
  </si>
  <si>
    <t>Meaghan Carney</t>
  </si>
  <si>
    <t>Emily Kass</t>
  </si>
  <si>
    <t>Morgan Smeester</t>
  </si>
  <si>
    <t>Dana Kozlovsky</t>
  </si>
  <si>
    <t>Tiffany Vogel</t>
  </si>
  <si>
    <t>Maddy Neumeier</t>
  </si>
  <si>
    <t>Haley Reynolds</t>
  </si>
  <si>
    <t>Sydney Onesti</t>
  </si>
  <si>
    <t>Jenna Gitter</t>
  </si>
  <si>
    <t>Anja Marshall</t>
  </si>
  <si>
    <t>Lydia Turnquist</t>
  </si>
  <si>
    <t>Morgan Allen</t>
  </si>
  <si>
    <t>Morgan Freeman</t>
  </si>
  <si>
    <t>Allie Brunner</t>
  </si>
  <si>
    <t>Hannah Hilbert</t>
  </si>
  <si>
    <t>Mia Newport</t>
  </si>
  <si>
    <t>Annika Baeten</t>
  </si>
  <si>
    <t>Claire Vandekreeke</t>
  </si>
  <si>
    <t>Nicole Gardner</t>
  </si>
  <si>
    <t>Alison Van Grinsven</t>
  </si>
  <si>
    <t>Cherish Buss</t>
  </si>
  <si>
    <t>Courtney Raumann</t>
  </si>
  <si>
    <t>Tristin Cerveny</t>
  </si>
  <si>
    <t>Tia Albertson</t>
  </si>
  <si>
    <t>Abby Dufrane</t>
  </si>
  <si>
    <t xml:space="preserve">Kayla Parthie </t>
  </si>
  <si>
    <t>Cassie Hilbert</t>
  </si>
  <si>
    <t>Lily Kallestad</t>
  </si>
  <si>
    <t>Liz Lang</t>
  </si>
  <si>
    <t>Amhan Baeten</t>
  </si>
  <si>
    <t>Liz Donunt</t>
  </si>
  <si>
    <t>Liz Coopman</t>
  </si>
  <si>
    <t>Julie Moore</t>
  </si>
  <si>
    <t>Brittany Russel</t>
  </si>
  <si>
    <t>Rachel Mathu</t>
  </si>
  <si>
    <t>Sarah Block</t>
  </si>
  <si>
    <t>Megan Growt</t>
  </si>
  <si>
    <t>Taylor Koch</t>
  </si>
  <si>
    <t>Rachel Kelly</t>
  </si>
  <si>
    <t>Marissa Daul</t>
  </si>
  <si>
    <t>Emily Hockers</t>
  </si>
  <si>
    <t>Chelsea Noack</t>
  </si>
  <si>
    <t>Ashley Pruessler</t>
  </si>
  <si>
    <t>Breanna Neering</t>
  </si>
  <si>
    <t>Abby Gudgeon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</si>
</sst>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/>
      <top style="thick"/>
      <bottom style="thick"/>
    </border>
    <border>
      <left/>
      <right/>
      <top style="thick"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/>
      <protection hidden="1" locked="0"/>
    </xf>
    <xf numFmtId="0" fontId="2" fillId="0" borderId="10" xfId="0" applyNumberFormat="1" applyFont="1" applyBorder="1" applyAlignment="1" applyProtection="1">
      <alignment/>
      <protection hidden="1" locked="0"/>
    </xf>
    <xf numFmtId="0" fontId="2" fillId="0" borderId="11" xfId="0" applyNumberFormat="1" applyFont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16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 locked="0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4" fillId="0" borderId="12" xfId="0" applyNumberFormat="1" applyFont="1" applyBorder="1" applyAlignment="1" applyProtection="1">
      <alignment/>
      <protection hidden="1" locked="0"/>
    </xf>
    <xf numFmtId="0" fontId="4" fillId="0" borderId="13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 horizontal="right"/>
      <protection hidden="1"/>
    </xf>
    <xf numFmtId="0" fontId="4" fillId="0" borderId="13" xfId="0" applyNumberFormat="1" applyFont="1" applyBorder="1" applyAlignment="1" applyProtection="1">
      <alignment horizontal="right"/>
      <protection hidden="1" locked="0"/>
    </xf>
    <xf numFmtId="0" fontId="6" fillId="0" borderId="13" xfId="0" applyNumberFormat="1" applyFont="1" applyBorder="1" applyAlignment="1" applyProtection="1">
      <alignment horizontal="right"/>
      <protection hidden="1"/>
    </xf>
    <xf numFmtId="0" fontId="4" fillId="0" borderId="14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3" fillId="0" borderId="14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14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4" fillId="0" borderId="15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hidden="1"/>
    </xf>
    <xf numFmtId="0" fontId="5" fillId="0" borderId="10" xfId="0" applyNumberFormat="1" applyFont="1" applyBorder="1" applyAlignment="1" applyProtection="1">
      <alignment horizontal="right"/>
      <protection hidden="1"/>
    </xf>
    <xf numFmtId="0" fontId="2" fillId="0" borderId="10" xfId="0" applyNumberFormat="1" applyFont="1" applyBorder="1" applyAlignment="1" applyProtection="1">
      <alignment horizontal="right"/>
      <protection hidden="1" locked="0"/>
    </xf>
    <xf numFmtId="0" fontId="6" fillId="0" borderId="17" xfId="0" applyNumberFormat="1" applyFont="1" applyBorder="1" applyAlignment="1" applyProtection="1">
      <alignment horizontal="right"/>
      <protection hidden="1"/>
    </xf>
    <xf numFmtId="0" fontId="4" fillId="0" borderId="15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right"/>
      <protection hidden="1"/>
    </xf>
    <xf numFmtId="0" fontId="2" fillId="0" borderId="11" xfId="0" applyNumberFormat="1" applyFont="1" applyBorder="1" applyAlignment="1" applyProtection="1">
      <alignment horizontal="right"/>
      <protection hidden="1"/>
    </xf>
    <xf numFmtId="0" fontId="6" fillId="0" borderId="11" xfId="0" applyNumberFormat="1" applyFont="1" applyBorder="1" applyAlignment="1" applyProtection="1">
      <alignment horizontal="right"/>
      <protection hidden="1"/>
    </xf>
    <xf numFmtId="0" fontId="2" fillId="0" borderId="18" xfId="0" applyNumberFormat="1" applyFon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hidden="1" locked="0"/>
    </xf>
    <xf numFmtId="0" fontId="4" fillId="0" borderId="0" xfId="0" applyNumberFormat="1" applyFont="1" applyBorder="1" applyAlignment="1" applyProtection="1">
      <alignment horizontal="right"/>
      <protection hidden="1"/>
    </xf>
    <xf numFmtId="0" fontId="7" fillId="0" borderId="19" xfId="0" applyNumberFormat="1" applyFont="1" applyBorder="1" applyAlignment="1" applyProtection="1">
      <alignment/>
      <protection hidden="1"/>
    </xf>
    <xf numFmtId="0" fontId="5" fillId="0" borderId="19" xfId="0" applyNumberFormat="1" applyFont="1" applyBorder="1" applyAlignment="1" applyProtection="1">
      <alignment horizontal="right"/>
      <protection hidden="1"/>
    </xf>
    <xf numFmtId="0" fontId="7" fillId="0" borderId="19" xfId="0" applyNumberFormat="1" applyFont="1" applyBorder="1" applyAlignment="1" applyProtection="1">
      <alignment horizontal="right"/>
      <protection hidden="1"/>
    </xf>
    <xf numFmtId="0" fontId="6" fillId="0" borderId="19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 locked="0"/>
    </xf>
    <xf numFmtId="164" fontId="15" fillId="0" borderId="0" xfId="0" applyNumberFormat="1" applyFont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164" fontId="13" fillId="0" borderId="0" xfId="0" applyNumberFormat="1" applyFont="1" applyAlignment="1" applyProtection="1">
      <alignment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right"/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164" fontId="17" fillId="0" borderId="0" xfId="0" applyNumberFormat="1" applyFont="1" applyAlignment="1" applyProtection="1">
      <alignment horizontal="right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/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/>
      <protection hidden="1"/>
    </xf>
    <xf numFmtId="164" fontId="9" fillId="0" borderId="20" xfId="0" applyNumberFormat="1" applyFont="1" applyBorder="1" applyAlignment="1" applyProtection="1">
      <alignment horizontal="center"/>
      <protection hidden="1"/>
    </xf>
    <xf numFmtId="164" fontId="9" fillId="0" borderId="21" xfId="0" applyNumberFormat="1" applyFont="1" applyBorder="1" applyAlignment="1" applyProtection="1">
      <alignment horizontal="center"/>
      <protection hidden="1"/>
    </xf>
    <xf numFmtId="164" fontId="9" fillId="0" borderId="22" xfId="0" applyNumberFormat="1" applyFont="1" applyBorder="1" applyAlignment="1" applyProtection="1">
      <alignment/>
      <protection hidden="1"/>
    </xf>
    <xf numFmtId="164" fontId="10" fillId="0" borderId="22" xfId="0" applyNumberFormat="1" applyFont="1" applyBorder="1" applyAlignment="1" applyProtection="1">
      <alignment horizontal="right"/>
      <protection hidden="1"/>
    </xf>
    <xf numFmtId="164" fontId="10" fillId="0" borderId="23" xfId="0" applyNumberFormat="1" applyFont="1" applyBorder="1" applyAlignment="1" applyProtection="1">
      <alignment horizontal="center"/>
      <protection hidden="1"/>
    </xf>
    <xf numFmtId="164" fontId="9" fillId="0" borderId="24" xfId="0" applyNumberFormat="1" applyFont="1" applyBorder="1" applyAlignment="1" applyProtection="1">
      <alignment/>
      <protection hidden="1"/>
    </xf>
    <xf numFmtId="164" fontId="10" fillId="0" borderId="24" xfId="0" applyNumberFormat="1" applyFont="1" applyBorder="1" applyAlignment="1" applyProtection="1">
      <alignment horizontal="right"/>
      <protection hidden="1"/>
    </xf>
    <xf numFmtId="164" fontId="10" fillId="0" borderId="25" xfId="0" applyNumberFormat="1" applyFont="1" applyBorder="1" applyAlignment="1" applyProtection="1">
      <alignment horizontal="center"/>
      <protection hidden="1"/>
    </xf>
    <xf numFmtId="164" fontId="10" fillId="0" borderId="26" xfId="0" applyNumberFormat="1" applyFont="1" applyBorder="1" applyAlignment="1" applyProtection="1">
      <alignment horizontal="center"/>
      <protection hidden="1"/>
    </xf>
    <xf numFmtId="164" fontId="10" fillId="0" borderId="24" xfId="0" applyNumberFormat="1" applyFont="1" applyBorder="1" applyAlignment="1" applyProtection="1">
      <alignment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164" fontId="10" fillId="0" borderId="27" xfId="0" applyNumberFormat="1" applyFont="1" applyBorder="1" applyAlignment="1" applyProtection="1">
      <alignment horizontal="center"/>
      <protection hidden="1"/>
    </xf>
    <xf numFmtId="164" fontId="10" fillId="0" borderId="28" xfId="0" applyNumberFormat="1" applyFont="1" applyBorder="1" applyAlignment="1" applyProtection="1">
      <alignment/>
      <protection hidden="1"/>
    </xf>
    <xf numFmtId="164" fontId="10" fillId="0" borderId="28" xfId="0" applyNumberFormat="1" applyFont="1" applyBorder="1" applyAlignment="1" applyProtection="1">
      <alignment horizontal="right"/>
      <protection hidden="1"/>
    </xf>
    <xf numFmtId="164" fontId="10" fillId="0" borderId="29" xfId="0" applyNumberFormat="1" applyFont="1" applyBorder="1" applyAlignment="1" applyProtection="1">
      <alignment horizontal="center"/>
      <protection hidden="1"/>
    </xf>
    <xf numFmtId="164" fontId="10" fillId="0" borderId="22" xfId="0" applyNumberFormat="1" applyFont="1" applyBorder="1" applyAlignment="1" applyProtection="1">
      <alignment horizontal="center"/>
      <protection hidden="1"/>
    </xf>
    <xf numFmtId="164" fontId="10" fillId="0" borderId="24" xfId="0" applyNumberFormat="1" applyFont="1" applyBorder="1" applyAlignment="1" applyProtection="1">
      <alignment horizontal="center"/>
      <protection hidden="1"/>
    </xf>
    <xf numFmtId="164" fontId="10" fillId="0" borderId="30" xfId="0" applyNumberFormat="1" applyFont="1" applyBorder="1" applyAlignment="1" applyProtection="1">
      <alignment horizontal="center"/>
      <protection hidden="1"/>
    </xf>
    <xf numFmtId="164" fontId="10" fillId="0" borderId="28" xfId="0" applyNumberFormat="1" applyFont="1" applyBorder="1" applyAlignment="1" applyProtection="1">
      <alignment horizontal="center"/>
      <protection hidden="1"/>
    </xf>
    <xf numFmtId="164" fontId="10" fillId="0" borderId="31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12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14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4" fontId="8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left"/>
      <protection hidden="1"/>
    </xf>
    <xf numFmtId="0" fontId="52" fillId="0" borderId="0" xfId="0" applyNumberFormat="1" applyFont="1" applyAlignment="1" applyProtection="1">
      <alignment horizontal="left" wrapText="1"/>
      <protection hidden="1" locked="0"/>
    </xf>
    <xf numFmtId="0" fontId="52" fillId="0" borderId="11" xfId="0" applyNumberFormat="1" applyFont="1" applyBorder="1" applyAlignment="1" applyProtection="1">
      <alignment horizontal="left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5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3" width="3.7109375" style="2" customWidth="1"/>
    <col min="4" max="5" width="3.57421875" style="2" customWidth="1"/>
    <col min="6" max="11" width="3.7109375" style="2" customWidth="1"/>
    <col min="12" max="12" width="3.57421875" style="10" customWidth="1"/>
    <col min="13" max="20" width="3.7109375" style="2" customWidth="1"/>
    <col min="21" max="21" width="3.7109375" style="12" customWidth="1"/>
    <col min="22" max="22" width="3.140625" style="10" customWidth="1"/>
    <col min="23" max="23" width="4.7109375" style="13" customWidth="1"/>
    <col min="24" max="24" width="4.8515625" style="14" customWidth="1"/>
    <col min="25" max="25" width="1.1484375" style="2" customWidth="1"/>
    <col min="26" max="26" width="6.28125" style="1" customWidth="1"/>
    <col min="27" max="27" width="18.57421875" style="1" customWidth="1"/>
    <col min="28" max="29" width="4.7109375" style="1" customWidth="1"/>
    <col min="30" max="30" width="5.7109375" style="1" customWidth="1"/>
    <col min="31" max="31" width="5.7109375" style="48" customWidth="1"/>
    <col min="32" max="32" width="5.140625" style="48" customWidth="1"/>
    <col min="33" max="33" width="18.7109375" style="1" customWidth="1"/>
    <col min="34" max="34" width="4.7109375" style="1" customWidth="1"/>
    <col min="35" max="35" width="4.57421875" style="1" customWidth="1"/>
    <col min="36" max="36" width="5.7109375" style="48" customWidth="1"/>
    <col min="37" max="37" width="6.7109375" style="48" customWidth="1"/>
    <col min="38" max="39" width="9.140625" style="2" customWidth="1"/>
    <col min="40" max="40" width="9.140625" style="1" customWidth="1"/>
    <col min="41" max="16384" width="9.140625" style="2" customWidth="1"/>
  </cols>
  <sheetData>
    <row r="1" spans="1:36" ht="11.25">
      <c r="A1" s="1" t="s">
        <v>16</v>
      </c>
      <c r="B1" s="1"/>
      <c r="C1" s="1"/>
      <c r="D1" s="1"/>
      <c r="AG1" s="1" t="s">
        <v>16</v>
      </c>
      <c r="AJ1" s="1"/>
    </row>
    <row r="2" spans="1:36" ht="11.25">
      <c r="A2" s="1" t="s">
        <v>28</v>
      </c>
      <c r="B2" s="1"/>
      <c r="C2" s="1"/>
      <c r="D2" s="1"/>
      <c r="AG2" s="1" t="s">
        <v>28</v>
      </c>
      <c r="AJ2" s="1"/>
    </row>
    <row r="3" spans="1:36" ht="11.25">
      <c r="A3" s="1" t="s">
        <v>17</v>
      </c>
      <c r="B3" s="1" t="s">
        <v>18</v>
      </c>
      <c r="C3" s="1"/>
      <c r="D3" s="1"/>
      <c r="E3" s="2" t="s">
        <v>36</v>
      </c>
      <c r="M3" s="3"/>
      <c r="AG3" s="1" t="s">
        <v>17</v>
      </c>
      <c r="AH3" s="1" t="s">
        <v>18</v>
      </c>
      <c r="AJ3" s="1"/>
    </row>
    <row r="4" spans="1:23" ht="24.75" customHeight="1">
      <c r="A4" s="98" t="s">
        <v>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5" customHeight="1">
      <c r="A5" s="99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9:23" ht="11.25">
      <c r="S6" s="102" t="s">
        <v>37</v>
      </c>
      <c r="T6" s="102"/>
      <c r="U6" s="102"/>
      <c r="V6" s="102"/>
      <c r="W6" s="102"/>
    </row>
    <row r="7" spans="3:23" ht="13.5" thickBot="1">
      <c r="C7" s="11">
        <f>IF(C8="","Warning:  Make sure you enter the par for each hole below.","")</f>
      </c>
      <c r="S7" s="103"/>
      <c r="T7" s="103"/>
      <c r="U7" s="103"/>
      <c r="V7" s="103"/>
      <c r="W7" s="103"/>
    </row>
    <row r="8" spans="1:40" s="21" customFormat="1" ht="12.75" thickBot="1" thickTop="1">
      <c r="A8" s="15"/>
      <c r="B8" s="16" t="s">
        <v>0</v>
      </c>
      <c r="C8" s="16">
        <v>4</v>
      </c>
      <c r="D8" s="16">
        <v>3</v>
      </c>
      <c r="E8" s="16">
        <v>4</v>
      </c>
      <c r="F8" s="16">
        <v>5</v>
      </c>
      <c r="G8" s="16">
        <v>4</v>
      </c>
      <c r="H8" s="16">
        <v>5</v>
      </c>
      <c r="I8" s="16">
        <v>3</v>
      </c>
      <c r="J8" s="16">
        <v>4</v>
      </c>
      <c r="K8" s="16">
        <v>4</v>
      </c>
      <c r="L8" s="17">
        <f>SUM(C8:K8)</f>
        <v>36</v>
      </c>
      <c r="M8" s="16">
        <v>3</v>
      </c>
      <c r="N8" s="16">
        <v>4</v>
      </c>
      <c r="O8" s="16">
        <v>4</v>
      </c>
      <c r="P8" s="16">
        <v>3</v>
      </c>
      <c r="Q8" s="16">
        <v>4</v>
      </c>
      <c r="R8" s="16">
        <v>4</v>
      </c>
      <c r="S8" s="16">
        <v>4</v>
      </c>
      <c r="T8" s="16">
        <v>5</v>
      </c>
      <c r="U8" s="18">
        <v>5</v>
      </c>
      <c r="V8" s="17">
        <f>SUM(M8:U8)</f>
        <v>36</v>
      </c>
      <c r="W8" s="19">
        <f>L8+V8</f>
        <v>72</v>
      </c>
      <c r="X8" s="20"/>
      <c r="Z8" s="22"/>
      <c r="AA8" s="22"/>
      <c r="AB8" s="22"/>
      <c r="AC8" s="22"/>
      <c r="AD8" s="22"/>
      <c r="AE8" s="49"/>
      <c r="AF8" s="49"/>
      <c r="AG8" s="22"/>
      <c r="AH8" s="22"/>
      <c r="AI8" s="22"/>
      <c r="AJ8" s="49"/>
      <c r="AK8" s="49"/>
      <c r="AN8" s="22"/>
    </row>
    <row r="9" spans="1:24" ht="15.75">
      <c r="A9" s="23" t="s">
        <v>40</v>
      </c>
      <c r="B9" s="3" t="s">
        <v>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24" t="s">
        <v>2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25">
        <v>18</v>
      </c>
      <c r="V9" s="24" t="s">
        <v>3</v>
      </c>
      <c r="W9" s="26" t="s">
        <v>4</v>
      </c>
      <c r="X9" s="20"/>
    </row>
    <row r="10" spans="1:24" ht="11.25">
      <c r="A10" s="27" t="s">
        <v>89</v>
      </c>
      <c r="B10" s="3" t="s">
        <v>41</v>
      </c>
      <c r="C10" s="3">
        <v>4</v>
      </c>
      <c r="D10" s="3">
        <v>4</v>
      </c>
      <c r="E10" s="3">
        <v>5</v>
      </c>
      <c r="F10" s="3">
        <v>7</v>
      </c>
      <c r="G10" s="3">
        <v>4</v>
      </c>
      <c r="H10" s="3">
        <v>6</v>
      </c>
      <c r="I10" s="3">
        <v>4</v>
      </c>
      <c r="J10" s="3">
        <v>4</v>
      </c>
      <c r="K10" s="3">
        <v>5</v>
      </c>
      <c r="L10" s="24">
        <f aca="true" t="shared" si="0" ref="L10:L15">SUM(C10:K10)</f>
        <v>43</v>
      </c>
      <c r="M10" s="3">
        <v>4</v>
      </c>
      <c r="N10" s="3">
        <v>4</v>
      </c>
      <c r="O10" s="3">
        <v>5</v>
      </c>
      <c r="P10" s="3">
        <v>3</v>
      </c>
      <c r="Q10" s="3">
        <v>9</v>
      </c>
      <c r="R10" s="3">
        <v>4</v>
      </c>
      <c r="S10" s="3">
        <v>4</v>
      </c>
      <c r="T10" s="3">
        <v>6</v>
      </c>
      <c r="U10" s="28">
        <v>8</v>
      </c>
      <c r="V10" s="24">
        <f>IF(U10&gt;"a",U10,SUM(M10:U10))</f>
        <v>47</v>
      </c>
      <c r="W10" s="29">
        <f>IF(V10&gt;"a",V10,L10+V10)</f>
        <v>90</v>
      </c>
      <c r="X10" s="20"/>
    </row>
    <row r="11" spans="1:24" ht="11.25">
      <c r="A11" s="27" t="s">
        <v>90</v>
      </c>
      <c r="B11" s="7" t="str">
        <f>IF(B10="","",B10)</f>
        <v>ASH</v>
      </c>
      <c r="C11" s="3">
        <v>6</v>
      </c>
      <c r="D11" s="3">
        <v>4</v>
      </c>
      <c r="E11" s="3">
        <v>5</v>
      </c>
      <c r="F11" s="3">
        <v>7</v>
      </c>
      <c r="G11" s="3">
        <v>5</v>
      </c>
      <c r="H11" s="3">
        <v>6</v>
      </c>
      <c r="I11" s="3">
        <v>3</v>
      </c>
      <c r="J11" s="3">
        <v>6</v>
      </c>
      <c r="K11" s="28">
        <v>6</v>
      </c>
      <c r="L11" s="24">
        <f t="shared" si="0"/>
        <v>48</v>
      </c>
      <c r="M11" s="3">
        <v>7</v>
      </c>
      <c r="N11" s="3">
        <v>5</v>
      </c>
      <c r="O11" s="3">
        <v>6</v>
      </c>
      <c r="P11" s="3">
        <v>4</v>
      </c>
      <c r="Q11" s="3">
        <v>5</v>
      </c>
      <c r="R11" s="3">
        <v>7</v>
      </c>
      <c r="S11" s="3">
        <v>5</v>
      </c>
      <c r="T11" s="3">
        <v>7</v>
      </c>
      <c r="U11" s="28">
        <v>6</v>
      </c>
      <c r="V11" s="24">
        <f>IF(U11&gt;"a",U11,SUM(M11:U11))</f>
        <v>52</v>
      </c>
      <c r="W11" s="29">
        <f>IF(V11&gt;"a",V11,L11+V11)</f>
        <v>100</v>
      </c>
      <c r="X11" s="20" t="s">
        <v>4</v>
      </c>
    </row>
    <row r="12" spans="1:24" ht="12" thickBot="1">
      <c r="A12" s="27" t="s">
        <v>91</v>
      </c>
      <c r="B12" s="7" t="str">
        <f>B11</f>
        <v>ASH</v>
      </c>
      <c r="C12" s="3">
        <v>6</v>
      </c>
      <c r="D12" s="3">
        <v>7</v>
      </c>
      <c r="E12" s="3">
        <v>5</v>
      </c>
      <c r="F12" s="3">
        <v>6</v>
      </c>
      <c r="G12" s="3">
        <v>5</v>
      </c>
      <c r="H12" s="3">
        <v>8</v>
      </c>
      <c r="I12" s="3">
        <v>4</v>
      </c>
      <c r="J12" s="3">
        <v>8</v>
      </c>
      <c r="K12" s="3">
        <v>6</v>
      </c>
      <c r="L12" s="24">
        <f t="shared" si="0"/>
        <v>55</v>
      </c>
      <c r="M12" s="3">
        <v>6</v>
      </c>
      <c r="N12" s="3">
        <v>5</v>
      </c>
      <c r="O12" s="3">
        <v>6</v>
      </c>
      <c r="P12" s="3">
        <v>5</v>
      </c>
      <c r="Q12" s="3">
        <v>8</v>
      </c>
      <c r="R12" s="3">
        <v>5</v>
      </c>
      <c r="S12" s="3">
        <v>5</v>
      </c>
      <c r="T12" s="3">
        <v>7</v>
      </c>
      <c r="U12" s="28">
        <v>8</v>
      </c>
      <c r="V12" s="24">
        <f>IF(U12&gt;"a",U12,SUM(M12:U12))</f>
        <v>55</v>
      </c>
      <c r="W12" s="29">
        <f>IF(V12&gt;"a",V12,L12+V12)</f>
        <v>110</v>
      </c>
      <c r="X12" s="30">
        <f>IF(COUNT(W10:W14)&lt;=3,"DQ",IF(COUNT(W10:W14)=4,SUM(W10:W14),SUM(W10:W14)-MAX(W10:W14)))</f>
        <v>405</v>
      </c>
    </row>
    <row r="13" spans="1:24" ht="12" thickTop="1">
      <c r="A13" s="27" t="s">
        <v>118</v>
      </c>
      <c r="B13" s="7" t="str">
        <f>B12</f>
        <v>ASH</v>
      </c>
      <c r="C13" s="3">
        <v>5</v>
      </c>
      <c r="D13" s="3">
        <v>5</v>
      </c>
      <c r="E13" s="3">
        <v>5</v>
      </c>
      <c r="F13" s="3">
        <v>7</v>
      </c>
      <c r="G13" s="3">
        <v>6</v>
      </c>
      <c r="H13" s="3">
        <v>7</v>
      </c>
      <c r="I13" s="3">
        <v>4</v>
      </c>
      <c r="J13" s="3">
        <v>8</v>
      </c>
      <c r="K13" s="3">
        <v>6</v>
      </c>
      <c r="L13" s="24">
        <f t="shared" si="0"/>
        <v>53</v>
      </c>
      <c r="M13" s="3">
        <v>4</v>
      </c>
      <c r="N13" s="3">
        <v>6</v>
      </c>
      <c r="O13" s="3">
        <v>6</v>
      </c>
      <c r="P13" s="3">
        <v>5</v>
      </c>
      <c r="Q13" s="3">
        <v>7</v>
      </c>
      <c r="R13" s="3">
        <v>6</v>
      </c>
      <c r="S13" s="3">
        <v>6</v>
      </c>
      <c r="T13" s="3">
        <v>6</v>
      </c>
      <c r="U13" s="28">
        <v>6</v>
      </c>
      <c r="V13" s="24">
        <f>IF(U13&gt;"a",U13,SUM(M13:U13))</f>
        <v>52</v>
      </c>
      <c r="W13" s="29">
        <f>IF(V13&gt;"a",V13,L13+V13)</f>
        <v>105</v>
      </c>
      <c r="X13" s="20"/>
    </row>
    <row r="14" spans="1:24" ht="11.25">
      <c r="A14" s="31" t="s">
        <v>92</v>
      </c>
      <c r="B14" s="32" t="str">
        <f>B13</f>
        <v>ASH</v>
      </c>
      <c r="C14" s="4">
        <v>7</v>
      </c>
      <c r="D14" s="4">
        <v>5</v>
      </c>
      <c r="E14" s="4">
        <v>6</v>
      </c>
      <c r="F14" s="4">
        <v>7</v>
      </c>
      <c r="G14" s="4">
        <v>6</v>
      </c>
      <c r="H14" s="4">
        <v>9</v>
      </c>
      <c r="I14" s="4">
        <v>4</v>
      </c>
      <c r="J14" s="4">
        <v>7</v>
      </c>
      <c r="K14" s="4">
        <v>7</v>
      </c>
      <c r="L14" s="33">
        <f t="shared" si="0"/>
        <v>58</v>
      </c>
      <c r="M14" s="4">
        <v>4</v>
      </c>
      <c r="N14" s="4">
        <v>8</v>
      </c>
      <c r="O14" s="4">
        <v>7</v>
      </c>
      <c r="P14" s="4">
        <v>5</v>
      </c>
      <c r="Q14" s="4">
        <v>7</v>
      </c>
      <c r="R14" s="4">
        <v>6</v>
      </c>
      <c r="S14" s="4">
        <v>7</v>
      </c>
      <c r="T14" s="4">
        <v>8</v>
      </c>
      <c r="U14" s="34">
        <v>8</v>
      </c>
      <c r="V14" s="33">
        <f>IF(U14&gt;"a",U14,SUM(M14:U14))</f>
        <v>60</v>
      </c>
      <c r="W14" s="35">
        <f>IF(V14&gt;"a",V14,L14+V14)</f>
        <v>118</v>
      </c>
      <c r="X14" s="20"/>
    </row>
    <row r="15" spans="1:24" ht="12" thickBot="1">
      <c r="A15" s="36" t="s">
        <v>5</v>
      </c>
      <c r="B15" s="5" t="str">
        <f>B14</f>
        <v>ASH</v>
      </c>
      <c r="C15" s="5">
        <f aca="true" t="shared" si="1" ref="C15:K15">MIN(C10:C14)</f>
        <v>4</v>
      </c>
      <c r="D15" s="5">
        <f t="shared" si="1"/>
        <v>4</v>
      </c>
      <c r="E15" s="5">
        <f t="shared" si="1"/>
        <v>5</v>
      </c>
      <c r="F15" s="5">
        <f t="shared" si="1"/>
        <v>6</v>
      </c>
      <c r="G15" s="5">
        <f t="shared" si="1"/>
        <v>4</v>
      </c>
      <c r="H15" s="5">
        <f t="shared" si="1"/>
        <v>6</v>
      </c>
      <c r="I15" s="5">
        <f t="shared" si="1"/>
        <v>3</v>
      </c>
      <c r="J15" s="5">
        <f t="shared" si="1"/>
        <v>4</v>
      </c>
      <c r="K15" s="5">
        <f t="shared" si="1"/>
        <v>5</v>
      </c>
      <c r="L15" s="37">
        <f t="shared" si="0"/>
        <v>41</v>
      </c>
      <c r="M15" s="5">
        <f aca="true" t="shared" si="2" ref="M15:U15">MIN(M10:M14)</f>
        <v>4</v>
      </c>
      <c r="N15" s="5">
        <f t="shared" si="2"/>
        <v>4</v>
      </c>
      <c r="O15" s="5">
        <f t="shared" si="2"/>
        <v>5</v>
      </c>
      <c r="P15" s="5">
        <f t="shared" si="2"/>
        <v>3</v>
      </c>
      <c r="Q15" s="5">
        <f t="shared" si="2"/>
        <v>5</v>
      </c>
      <c r="R15" s="5">
        <f t="shared" si="2"/>
        <v>4</v>
      </c>
      <c r="S15" s="5">
        <f t="shared" si="2"/>
        <v>4</v>
      </c>
      <c r="T15" s="5">
        <f t="shared" si="2"/>
        <v>6</v>
      </c>
      <c r="U15" s="38">
        <f t="shared" si="2"/>
        <v>6</v>
      </c>
      <c r="V15" s="37">
        <f>SUM(M15:U15)</f>
        <v>41</v>
      </c>
      <c r="W15" s="39">
        <f>L15+V15</f>
        <v>82</v>
      </c>
      <c r="X15" s="20"/>
    </row>
    <row r="16" spans="1:24" ht="12.75" thickBot="1" thickTop="1">
      <c r="A16" s="40"/>
      <c r="B16" s="41"/>
      <c r="C16" s="3"/>
      <c r="D16" s="3"/>
      <c r="E16" s="3"/>
      <c r="F16" s="3"/>
      <c r="G16" s="3"/>
      <c r="H16" s="3"/>
      <c r="I16" s="3"/>
      <c r="J16" s="3"/>
      <c r="K16" s="3"/>
      <c r="L16" s="24"/>
      <c r="M16" s="3"/>
      <c r="N16" s="3"/>
      <c r="O16" s="3"/>
      <c r="P16" s="3"/>
      <c r="Q16" s="3"/>
      <c r="R16" s="3"/>
      <c r="S16" s="3"/>
      <c r="T16" s="3"/>
      <c r="U16" s="28"/>
      <c r="V16" s="24"/>
      <c r="W16" s="29"/>
      <c r="X16" s="42"/>
    </row>
    <row r="17" spans="1:24" ht="16.5" thickTop="1">
      <c r="A17" s="23" t="s">
        <v>42</v>
      </c>
      <c r="B17" s="3" t="s">
        <v>1</v>
      </c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4" t="s">
        <v>2</v>
      </c>
      <c r="M17" s="43">
        <v>10</v>
      </c>
      <c r="N17" s="43">
        <v>11</v>
      </c>
      <c r="O17" s="43">
        <v>12</v>
      </c>
      <c r="P17" s="43">
        <v>13</v>
      </c>
      <c r="Q17" s="43">
        <v>14</v>
      </c>
      <c r="R17" s="43">
        <v>15</v>
      </c>
      <c r="S17" s="43">
        <v>16</v>
      </c>
      <c r="T17" s="43">
        <v>17</v>
      </c>
      <c r="U17" s="45">
        <v>18</v>
      </c>
      <c r="V17" s="44" t="s">
        <v>3</v>
      </c>
      <c r="W17" s="46" t="s">
        <v>4</v>
      </c>
      <c r="X17" s="20"/>
    </row>
    <row r="18" spans="1:24" ht="11.25">
      <c r="A18" s="27" t="s">
        <v>84</v>
      </c>
      <c r="B18" s="3" t="s">
        <v>43</v>
      </c>
      <c r="C18" s="3">
        <v>4</v>
      </c>
      <c r="D18" s="3">
        <v>4</v>
      </c>
      <c r="E18" s="3">
        <v>5</v>
      </c>
      <c r="F18" s="3">
        <v>6</v>
      </c>
      <c r="G18" s="3">
        <v>6</v>
      </c>
      <c r="H18" s="3">
        <v>8</v>
      </c>
      <c r="I18" s="3">
        <v>3</v>
      </c>
      <c r="J18" s="3">
        <v>5</v>
      </c>
      <c r="K18" s="3">
        <v>5</v>
      </c>
      <c r="L18" s="24">
        <f aca="true" t="shared" si="3" ref="L18:L23">SUM(C18:K18)</f>
        <v>46</v>
      </c>
      <c r="M18" s="3">
        <v>4</v>
      </c>
      <c r="N18" s="3">
        <v>5</v>
      </c>
      <c r="O18" s="3">
        <v>6</v>
      </c>
      <c r="P18" s="3">
        <v>3</v>
      </c>
      <c r="Q18" s="3">
        <v>4</v>
      </c>
      <c r="R18" s="3">
        <v>7</v>
      </c>
      <c r="S18" s="3">
        <v>4</v>
      </c>
      <c r="T18" s="3">
        <v>6</v>
      </c>
      <c r="U18" s="28">
        <v>6</v>
      </c>
      <c r="V18" s="24">
        <f>IF(U18&gt;"a",U18,SUM(M18:U18))</f>
        <v>45</v>
      </c>
      <c r="W18" s="29">
        <f>IF(V18&gt;"a",V18,L18+V18)</f>
        <v>91</v>
      </c>
      <c r="X18" s="20"/>
    </row>
    <row r="19" spans="1:24" ht="11.25">
      <c r="A19" s="27" t="s">
        <v>85</v>
      </c>
      <c r="B19" s="7" t="str">
        <f>IF(B18="","",B18)</f>
        <v>BAY</v>
      </c>
      <c r="C19" s="3">
        <v>4</v>
      </c>
      <c r="D19" s="3">
        <v>5</v>
      </c>
      <c r="E19" s="3">
        <v>6</v>
      </c>
      <c r="F19" s="3">
        <v>6</v>
      </c>
      <c r="G19" s="3">
        <v>6</v>
      </c>
      <c r="H19" s="3">
        <v>7</v>
      </c>
      <c r="I19" s="3">
        <v>5</v>
      </c>
      <c r="J19" s="3">
        <v>6</v>
      </c>
      <c r="K19" s="28">
        <v>5</v>
      </c>
      <c r="L19" s="24">
        <f t="shared" si="3"/>
        <v>50</v>
      </c>
      <c r="M19" s="3">
        <v>5</v>
      </c>
      <c r="N19" s="3">
        <v>5</v>
      </c>
      <c r="O19" s="3">
        <v>6</v>
      </c>
      <c r="P19" s="3">
        <v>4</v>
      </c>
      <c r="Q19" s="3">
        <v>6</v>
      </c>
      <c r="R19" s="3">
        <v>5</v>
      </c>
      <c r="S19" s="3">
        <v>4</v>
      </c>
      <c r="T19" s="3">
        <v>7</v>
      </c>
      <c r="U19" s="28">
        <v>6</v>
      </c>
      <c r="V19" s="24">
        <f>IF(U19&gt;"a",U19,SUM(M19:U19))</f>
        <v>48</v>
      </c>
      <c r="W19" s="29">
        <f>IF(V19&gt;"a",V19,L19+V19)</f>
        <v>98</v>
      </c>
      <c r="X19" s="20" t="s">
        <v>4</v>
      </c>
    </row>
    <row r="20" spans="1:24" ht="12" thickBot="1">
      <c r="A20" s="27" t="s">
        <v>86</v>
      </c>
      <c r="B20" s="7" t="str">
        <f>B19</f>
        <v>BAY</v>
      </c>
      <c r="C20" s="3">
        <v>4</v>
      </c>
      <c r="D20" s="3">
        <v>4</v>
      </c>
      <c r="E20" s="3">
        <v>6</v>
      </c>
      <c r="F20" s="3">
        <v>6</v>
      </c>
      <c r="G20" s="3">
        <v>5</v>
      </c>
      <c r="H20" s="3">
        <v>9</v>
      </c>
      <c r="I20" s="3">
        <v>3</v>
      </c>
      <c r="J20" s="3">
        <v>4</v>
      </c>
      <c r="K20" s="3">
        <v>4</v>
      </c>
      <c r="L20" s="24">
        <f t="shared" si="3"/>
        <v>45</v>
      </c>
      <c r="M20" s="3">
        <v>5</v>
      </c>
      <c r="N20" s="3">
        <v>9</v>
      </c>
      <c r="O20" s="3">
        <v>4</v>
      </c>
      <c r="P20" s="3">
        <v>4</v>
      </c>
      <c r="Q20" s="3">
        <v>5</v>
      </c>
      <c r="R20" s="3">
        <v>6</v>
      </c>
      <c r="S20" s="3">
        <v>5</v>
      </c>
      <c r="T20" s="3">
        <v>6</v>
      </c>
      <c r="U20" s="28">
        <v>6</v>
      </c>
      <c r="V20" s="24">
        <f>IF(U20&gt;"a",U20,SUM(M20:U20))</f>
        <v>50</v>
      </c>
      <c r="W20" s="29">
        <f>IF(V20&gt;"a",V20,L20+V20)</f>
        <v>95</v>
      </c>
      <c r="X20" s="30">
        <f>IF(COUNT(W18:W22)&lt;=3,"DQ",IF(COUNT(W18:W22)=4,SUM(W18:W22),SUM(W18:W22)-MAX(W18:W22)))</f>
        <v>383</v>
      </c>
    </row>
    <row r="21" spans="1:24" ht="12" thickTop="1">
      <c r="A21" s="27" t="s">
        <v>87</v>
      </c>
      <c r="B21" s="7" t="str">
        <f>B20</f>
        <v>BAY</v>
      </c>
      <c r="C21" s="3">
        <v>4</v>
      </c>
      <c r="D21" s="3">
        <v>5</v>
      </c>
      <c r="E21" s="3">
        <v>6</v>
      </c>
      <c r="F21" s="3">
        <v>7</v>
      </c>
      <c r="G21" s="3">
        <v>5</v>
      </c>
      <c r="H21" s="3">
        <v>8</v>
      </c>
      <c r="I21" s="3">
        <v>3</v>
      </c>
      <c r="J21" s="3">
        <v>6</v>
      </c>
      <c r="K21" s="3">
        <v>6</v>
      </c>
      <c r="L21" s="24">
        <f t="shared" si="3"/>
        <v>50</v>
      </c>
      <c r="M21" s="3">
        <v>4</v>
      </c>
      <c r="N21" s="3">
        <v>7</v>
      </c>
      <c r="O21" s="3">
        <v>8</v>
      </c>
      <c r="P21" s="3">
        <v>4</v>
      </c>
      <c r="Q21" s="3">
        <v>7</v>
      </c>
      <c r="R21" s="3">
        <v>6</v>
      </c>
      <c r="S21" s="3">
        <v>6</v>
      </c>
      <c r="T21" s="3">
        <v>6</v>
      </c>
      <c r="U21" s="28">
        <v>6</v>
      </c>
      <c r="V21" s="24">
        <f>IF(U21&gt;"a",U21,SUM(M21:U21))</f>
        <v>54</v>
      </c>
      <c r="W21" s="29">
        <f>IF(V21&gt;"a",V21,L21+V21)</f>
        <v>104</v>
      </c>
      <c r="X21" s="20"/>
    </row>
    <row r="22" spans="1:24" ht="11.25">
      <c r="A22" s="31" t="s">
        <v>88</v>
      </c>
      <c r="B22" s="32" t="str">
        <f>B21</f>
        <v>BAY</v>
      </c>
      <c r="C22" s="4">
        <v>5</v>
      </c>
      <c r="D22" s="4">
        <v>6</v>
      </c>
      <c r="E22" s="4">
        <v>5</v>
      </c>
      <c r="F22" s="4">
        <v>7</v>
      </c>
      <c r="G22" s="4">
        <v>4</v>
      </c>
      <c r="H22" s="4">
        <v>7</v>
      </c>
      <c r="I22" s="4">
        <v>4</v>
      </c>
      <c r="J22" s="4">
        <v>6</v>
      </c>
      <c r="K22" s="4">
        <v>6</v>
      </c>
      <c r="L22" s="33">
        <f t="shared" si="3"/>
        <v>50</v>
      </c>
      <c r="M22" s="4">
        <v>4</v>
      </c>
      <c r="N22" s="4">
        <v>3</v>
      </c>
      <c r="O22" s="4">
        <v>6</v>
      </c>
      <c r="P22" s="4">
        <v>4</v>
      </c>
      <c r="Q22" s="4">
        <v>7</v>
      </c>
      <c r="R22" s="4">
        <v>6</v>
      </c>
      <c r="S22" s="4">
        <v>4</v>
      </c>
      <c r="T22" s="4">
        <v>7</v>
      </c>
      <c r="U22" s="34">
        <v>8</v>
      </c>
      <c r="V22" s="33">
        <f>IF(U22&gt;"a",U22,SUM(M22:U22))</f>
        <v>49</v>
      </c>
      <c r="W22" s="35">
        <f>IF(V22&gt;"a",V22,L22+V22)</f>
        <v>99</v>
      </c>
      <c r="X22" s="20"/>
    </row>
    <row r="23" spans="1:24" ht="12" thickBot="1">
      <c r="A23" s="36" t="s">
        <v>5</v>
      </c>
      <c r="B23" s="5" t="str">
        <f>B22</f>
        <v>BAY</v>
      </c>
      <c r="C23" s="5">
        <f aca="true" t="shared" si="4" ref="C23:K23">MIN(C18:C22)</f>
        <v>4</v>
      </c>
      <c r="D23" s="5">
        <f t="shared" si="4"/>
        <v>4</v>
      </c>
      <c r="E23" s="5">
        <f t="shared" si="4"/>
        <v>5</v>
      </c>
      <c r="F23" s="5">
        <f t="shared" si="4"/>
        <v>6</v>
      </c>
      <c r="G23" s="5">
        <f t="shared" si="4"/>
        <v>4</v>
      </c>
      <c r="H23" s="5">
        <f t="shared" si="4"/>
        <v>7</v>
      </c>
      <c r="I23" s="5">
        <f t="shared" si="4"/>
        <v>3</v>
      </c>
      <c r="J23" s="5">
        <f t="shared" si="4"/>
        <v>4</v>
      </c>
      <c r="K23" s="5">
        <f t="shared" si="4"/>
        <v>4</v>
      </c>
      <c r="L23" s="37">
        <f t="shared" si="3"/>
        <v>41</v>
      </c>
      <c r="M23" s="5">
        <f aca="true" t="shared" si="5" ref="M23:U23">MIN(M18:M22)</f>
        <v>4</v>
      </c>
      <c r="N23" s="5">
        <f t="shared" si="5"/>
        <v>3</v>
      </c>
      <c r="O23" s="5">
        <f t="shared" si="5"/>
        <v>4</v>
      </c>
      <c r="P23" s="5">
        <f t="shared" si="5"/>
        <v>3</v>
      </c>
      <c r="Q23" s="5">
        <f t="shared" si="5"/>
        <v>4</v>
      </c>
      <c r="R23" s="5">
        <f t="shared" si="5"/>
        <v>5</v>
      </c>
      <c r="S23" s="5">
        <f t="shared" si="5"/>
        <v>4</v>
      </c>
      <c r="T23" s="5">
        <f t="shared" si="5"/>
        <v>6</v>
      </c>
      <c r="U23" s="38">
        <f t="shared" si="5"/>
        <v>6</v>
      </c>
      <c r="V23" s="37">
        <f>SUM(M23:U23)</f>
        <v>39</v>
      </c>
      <c r="W23" s="39">
        <f>L23+V23</f>
        <v>80</v>
      </c>
      <c r="X23" s="20"/>
    </row>
    <row r="24" spans="1:24" ht="12.75" thickBot="1" thickTop="1">
      <c r="A24" s="40"/>
      <c r="B24" s="41"/>
      <c r="X24" s="42"/>
    </row>
    <row r="25" spans="1:24" ht="16.5" thickTop="1">
      <c r="A25" s="23" t="s">
        <v>44</v>
      </c>
      <c r="B25" s="3" t="s">
        <v>1</v>
      </c>
      <c r="C25" s="43">
        <v>1</v>
      </c>
      <c r="D25" s="43">
        <v>2</v>
      </c>
      <c r="E25" s="43">
        <v>3</v>
      </c>
      <c r="F25" s="43">
        <v>4</v>
      </c>
      <c r="G25" s="43">
        <v>5</v>
      </c>
      <c r="H25" s="43">
        <v>6</v>
      </c>
      <c r="I25" s="43">
        <v>7</v>
      </c>
      <c r="J25" s="43">
        <v>8</v>
      </c>
      <c r="K25" s="43">
        <v>9</v>
      </c>
      <c r="L25" s="44" t="s">
        <v>2</v>
      </c>
      <c r="M25" s="43">
        <v>10</v>
      </c>
      <c r="N25" s="43">
        <v>11</v>
      </c>
      <c r="O25" s="43">
        <v>12</v>
      </c>
      <c r="P25" s="43">
        <v>13</v>
      </c>
      <c r="Q25" s="43">
        <v>14</v>
      </c>
      <c r="R25" s="43">
        <v>15</v>
      </c>
      <c r="S25" s="43">
        <v>16</v>
      </c>
      <c r="T25" s="43">
        <v>17</v>
      </c>
      <c r="U25" s="45">
        <v>18</v>
      </c>
      <c r="V25" s="44" t="s">
        <v>3</v>
      </c>
      <c r="W25" s="46" t="s">
        <v>4</v>
      </c>
      <c r="X25" s="20"/>
    </row>
    <row r="26" spans="1:24" ht="11.25">
      <c r="A26" s="27" t="s">
        <v>74</v>
      </c>
      <c r="B26" s="3" t="s">
        <v>45</v>
      </c>
      <c r="C26" s="3">
        <v>4</v>
      </c>
      <c r="D26" s="3">
        <v>3</v>
      </c>
      <c r="E26" s="3">
        <v>5</v>
      </c>
      <c r="F26" s="3">
        <v>6</v>
      </c>
      <c r="G26" s="3">
        <v>6</v>
      </c>
      <c r="H26" s="3">
        <v>6</v>
      </c>
      <c r="I26" s="3">
        <v>4</v>
      </c>
      <c r="J26" s="3">
        <v>5</v>
      </c>
      <c r="K26" s="3">
        <v>4</v>
      </c>
      <c r="L26" s="24">
        <f aca="true" t="shared" si="6" ref="L26:L31">SUM(C26:K26)</f>
        <v>43</v>
      </c>
      <c r="M26" s="3">
        <v>4</v>
      </c>
      <c r="N26" s="3">
        <v>5</v>
      </c>
      <c r="O26" s="3">
        <v>5</v>
      </c>
      <c r="P26" s="3">
        <v>4</v>
      </c>
      <c r="Q26" s="3">
        <v>5</v>
      </c>
      <c r="R26" s="3">
        <v>3</v>
      </c>
      <c r="S26" s="3">
        <v>6</v>
      </c>
      <c r="T26" s="3">
        <v>5</v>
      </c>
      <c r="U26" s="28">
        <v>6</v>
      </c>
      <c r="V26" s="24">
        <f>IF(U26&gt;"a",U26,SUM(M26:U26))</f>
        <v>43</v>
      </c>
      <c r="W26" s="29">
        <f>IF(V26&gt;"a",V26,L26+V26)</f>
        <v>86</v>
      </c>
      <c r="X26" s="20"/>
    </row>
    <row r="27" spans="1:24" ht="11.25">
      <c r="A27" s="27" t="s">
        <v>75</v>
      </c>
      <c r="B27" s="7" t="str">
        <f>IF(B26="","",B26)</f>
        <v>DEN</v>
      </c>
      <c r="C27" s="3">
        <v>7</v>
      </c>
      <c r="D27" s="3">
        <v>4</v>
      </c>
      <c r="E27" s="3">
        <v>6</v>
      </c>
      <c r="F27" s="3">
        <v>7</v>
      </c>
      <c r="G27" s="3">
        <v>7</v>
      </c>
      <c r="H27" s="3">
        <v>8</v>
      </c>
      <c r="I27" s="3">
        <v>5</v>
      </c>
      <c r="J27" s="3">
        <v>4</v>
      </c>
      <c r="K27" s="28">
        <v>7</v>
      </c>
      <c r="L27" s="24">
        <f t="shared" si="6"/>
        <v>55</v>
      </c>
      <c r="M27" s="3">
        <v>4</v>
      </c>
      <c r="N27" s="3">
        <v>7</v>
      </c>
      <c r="O27" s="3">
        <v>5</v>
      </c>
      <c r="P27" s="3">
        <v>4</v>
      </c>
      <c r="Q27" s="3">
        <v>5</v>
      </c>
      <c r="R27" s="3">
        <v>4</v>
      </c>
      <c r="S27" s="3">
        <v>5</v>
      </c>
      <c r="T27" s="3">
        <v>7</v>
      </c>
      <c r="U27" s="28">
        <v>6</v>
      </c>
      <c r="V27" s="24">
        <f>IF(U27&gt;"a",U27,SUM(M27:U27))</f>
        <v>47</v>
      </c>
      <c r="W27" s="29">
        <f>IF(V27&gt;"a",V27,L27+V27)</f>
        <v>102</v>
      </c>
      <c r="X27" s="20" t="s">
        <v>4</v>
      </c>
    </row>
    <row r="28" spans="1:24" ht="12" thickBot="1">
      <c r="A28" s="27" t="s">
        <v>76</v>
      </c>
      <c r="B28" s="7" t="str">
        <f>B27</f>
        <v>DEN</v>
      </c>
      <c r="C28" s="3">
        <v>6</v>
      </c>
      <c r="D28" s="3">
        <v>5</v>
      </c>
      <c r="E28" s="3">
        <v>5</v>
      </c>
      <c r="F28" s="3">
        <v>5</v>
      </c>
      <c r="G28" s="3">
        <v>5</v>
      </c>
      <c r="H28" s="3">
        <v>7</v>
      </c>
      <c r="I28" s="3">
        <v>5</v>
      </c>
      <c r="J28" s="3">
        <v>6</v>
      </c>
      <c r="K28" s="3">
        <v>6</v>
      </c>
      <c r="L28" s="24">
        <f t="shared" si="6"/>
        <v>50</v>
      </c>
      <c r="M28" s="3">
        <v>4</v>
      </c>
      <c r="N28" s="3">
        <v>5</v>
      </c>
      <c r="O28" s="3">
        <v>7</v>
      </c>
      <c r="P28" s="3">
        <v>3</v>
      </c>
      <c r="Q28" s="3">
        <v>6</v>
      </c>
      <c r="R28" s="3">
        <v>6</v>
      </c>
      <c r="S28" s="3">
        <v>6</v>
      </c>
      <c r="T28" s="3">
        <v>7</v>
      </c>
      <c r="U28" s="28">
        <v>6</v>
      </c>
      <c r="V28" s="24">
        <f>IF(U28&gt;"a",U28,SUM(M28:U28))</f>
        <v>50</v>
      </c>
      <c r="W28" s="29">
        <f>IF(V28&gt;"a",V28,L28+V28)</f>
        <v>100</v>
      </c>
      <c r="X28" s="30">
        <f>IF(COUNT(W26:W30)&lt;=3,"DQ",IF(COUNT(W26:W30)=4,SUM(W26:W30),SUM(W26:W30)-MAX(W26:W30)))</f>
        <v>403</v>
      </c>
    </row>
    <row r="29" spans="1:24" ht="12" thickTop="1">
      <c r="A29" s="27" t="s">
        <v>77</v>
      </c>
      <c r="B29" s="7" t="str">
        <f>B28</f>
        <v>DEN</v>
      </c>
      <c r="C29" s="3">
        <v>6</v>
      </c>
      <c r="D29" s="3">
        <v>6</v>
      </c>
      <c r="E29" s="3">
        <v>8</v>
      </c>
      <c r="F29" s="3">
        <v>8</v>
      </c>
      <c r="G29" s="3">
        <v>7</v>
      </c>
      <c r="H29" s="3">
        <v>8</v>
      </c>
      <c r="I29" s="3">
        <v>5</v>
      </c>
      <c r="J29" s="3">
        <v>7</v>
      </c>
      <c r="K29" s="3">
        <v>5</v>
      </c>
      <c r="L29" s="24">
        <f t="shared" si="6"/>
        <v>60</v>
      </c>
      <c r="M29" s="3">
        <v>3</v>
      </c>
      <c r="N29" s="3">
        <v>6</v>
      </c>
      <c r="O29" s="3">
        <v>6</v>
      </c>
      <c r="P29" s="3">
        <v>3</v>
      </c>
      <c r="Q29" s="3">
        <v>8</v>
      </c>
      <c r="R29" s="3">
        <v>7</v>
      </c>
      <c r="S29" s="3">
        <v>7</v>
      </c>
      <c r="T29" s="3">
        <v>7</v>
      </c>
      <c r="U29" s="28">
        <v>8</v>
      </c>
      <c r="V29" s="24">
        <f>IF(U29&gt;"a",U29,SUM(M29:U29))</f>
        <v>55</v>
      </c>
      <c r="W29" s="29">
        <f>IF(V29&gt;"a",V29,L29+V29)</f>
        <v>115</v>
      </c>
      <c r="X29" s="20"/>
    </row>
    <row r="30" spans="1:24" ht="11.25">
      <c r="A30" s="31" t="s">
        <v>78</v>
      </c>
      <c r="B30" s="32" t="str">
        <f>B29</f>
        <v>DEN</v>
      </c>
      <c r="C30" s="4">
        <v>6</v>
      </c>
      <c r="D30" s="4">
        <v>6</v>
      </c>
      <c r="E30" s="4">
        <v>7</v>
      </c>
      <c r="F30" s="4">
        <v>7</v>
      </c>
      <c r="G30" s="4">
        <v>7</v>
      </c>
      <c r="H30" s="4">
        <v>8</v>
      </c>
      <c r="I30" s="4">
        <v>4</v>
      </c>
      <c r="J30" s="4">
        <v>8</v>
      </c>
      <c r="K30" s="4">
        <v>6</v>
      </c>
      <c r="L30" s="33">
        <f t="shared" si="6"/>
        <v>59</v>
      </c>
      <c r="M30" s="4">
        <v>6</v>
      </c>
      <c r="N30" s="4">
        <v>6</v>
      </c>
      <c r="O30" s="4">
        <v>9</v>
      </c>
      <c r="P30" s="4">
        <v>5</v>
      </c>
      <c r="Q30" s="4">
        <v>7</v>
      </c>
      <c r="R30" s="4">
        <v>7</v>
      </c>
      <c r="S30" s="4">
        <v>11</v>
      </c>
      <c r="T30" s="4">
        <v>8</v>
      </c>
      <c r="U30" s="34">
        <v>8</v>
      </c>
      <c r="V30" s="33">
        <f>IF(U30&gt;"a",U30,SUM(M30:U30))</f>
        <v>67</v>
      </c>
      <c r="W30" s="35">
        <f>IF(V30&gt;"a",V30,L30+V30)</f>
        <v>126</v>
      </c>
      <c r="X30" s="20"/>
    </row>
    <row r="31" spans="1:24" ht="12" thickBot="1">
      <c r="A31" s="36" t="s">
        <v>5</v>
      </c>
      <c r="B31" s="5" t="str">
        <f>B30</f>
        <v>DEN</v>
      </c>
      <c r="C31" s="5">
        <f aca="true" t="shared" si="7" ref="C31:K31">MIN(C26:C30)</f>
        <v>4</v>
      </c>
      <c r="D31" s="5">
        <f t="shared" si="7"/>
        <v>3</v>
      </c>
      <c r="E31" s="5">
        <f t="shared" si="7"/>
        <v>5</v>
      </c>
      <c r="F31" s="5">
        <f t="shared" si="7"/>
        <v>5</v>
      </c>
      <c r="G31" s="5">
        <f t="shared" si="7"/>
        <v>5</v>
      </c>
      <c r="H31" s="5">
        <f t="shared" si="7"/>
        <v>6</v>
      </c>
      <c r="I31" s="5">
        <f t="shared" si="7"/>
        <v>4</v>
      </c>
      <c r="J31" s="5">
        <f t="shared" si="7"/>
        <v>4</v>
      </c>
      <c r="K31" s="5">
        <f t="shared" si="7"/>
        <v>4</v>
      </c>
      <c r="L31" s="37">
        <f t="shared" si="6"/>
        <v>40</v>
      </c>
      <c r="M31" s="5">
        <f aca="true" t="shared" si="8" ref="M31:U31">MIN(M26:M30)</f>
        <v>3</v>
      </c>
      <c r="N31" s="5">
        <f t="shared" si="8"/>
        <v>5</v>
      </c>
      <c r="O31" s="5">
        <f t="shared" si="8"/>
        <v>5</v>
      </c>
      <c r="P31" s="5">
        <f t="shared" si="8"/>
        <v>3</v>
      </c>
      <c r="Q31" s="5">
        <f t="shared" si="8"/>
        <v>5</v>
      </c>
      <c r="R31" s="5">
        <f t="shared" si="8"/>
        <v>3</v>
      </c>
      <c r="S31" s="5">
        <f t="shared" si="8"/>
        <v>5</v>
      </c>
      <c r="T31" s="5">
        <f t="shared" si="8"/>
        <v>5</v>
      </c>
      <c r="U31" s="38">
        <f t="shared" si="8"/>
        <v>6</v>
      </c>
      <c r="V31" s="37">
        <f>SUM(M31:U31)</f>
        <v>40</v>
      </c>
      <c r="W31" s="39">
        <f>L31+V31</f>
        <v>80</v>
      </c>
      <c r="X31" s="20"/>
    </row>
    <row r="32" spans="1:24" ht="12.75" thickBot="1" thickTop="1">
      <c r="A32" s="40"/>
      <c r="B32" s="41"/>
      <c r="X32" s="42"/>
    </row>
    <row r="33" spans="1:24" ht="16.5" thickTop="1">
      <c r="A33" s="23" t="s">
        <v>46</v>
      </c>
      <c r="B33" s="3" t="s">
        <v>1</v>
      </c>
      <c r="C33" s="43">
        <v>1</v>
      </c>
      <c r="D33" s="43">
        <v>2</v>
      </c>
      <c r="E33" s="43">
        <v>3</v>
      </c>
      <c r="F33" s="43">
        <v>4</v>
      </c>
      <c r="G33" s="43">
        <v>5</v>
      </c>
      <c r="H33" s="43">
        <v>6</v>
      </c>
      <c r="I33" s="43">
        <v>7</v>
      </c>
      <c r="J33" s="43">
        <v>8</v>
      </c>
      <c r="K33" s="43">
        <v>9</v>
      </c>
      <c r="L33" s="44" t="s">
        <v>2</v>
      </c>
      <c r="M33" s="43">
        <v>10</v>
      </c>
      <c r="N33" s="43">
        <v>11</v>
      </c>
      <c r="O33" s="43">
        <v>12</v>
      </c>
      <c r="P33" s="43">
        <v>13</v>
      </c>
      <c r="Q33" s="43">
        <v>14</v>
      </c>
      <c r="R33" s="43">
        <v>15</v>
      </c>
      <c r="S33" s="43">
        <v>16</v>
      </c>
      <c r="T33" s="43">
        <v>17</v>
      </c>
      <c r="U33" s="45">
        <v>18</v>
      </c>
      <c r="V33" s="44" t="s">
        <v>3</v>
      </c>
      <c r="W33" s="46" t="s">
        <v>4</v>
      </c>
      <c r="X33" s="20"/>
    </row>
    <row r="34" spans="1:24" ht="11.25">
      <c r="A34" s="27" t="s">
        <v>108</v>
      </c>
      <c r="B34" s="3" t="s">
        <v>47</v>
      </c>
      <c r="C34" s="3">
        <v>6</v>
      </c>
      <c r="D34" s="3">
        <v>4</v>
      </c>
      <c r="E34" s="3">
        <v>5</v>
      </c>
      <c r="F34" s="3">
        <v>6</v>
      </c>
      <c r="G34" s="3">
        <v>6</v>
      </c>
      <c r="H34" s="3">
        <v>5</v>
      </c>
      <c r="I34" s="3">
        <v>4</v>
      </c>
      <c r="J34" s="3">
        <v>5</v>
      </c>
      <c r="K34" s="3">
        <v>5</v>
      </c>
      <c r="L34" s="24">
        <f aca="true" t="shared" si="9" ref="L34:L39">SUM(C34:K34)</f>
        <v>46</v>
      </c>
      <c r="M34" s="3">
        <v>3</v>
      </c>
      <c r="N34" s="3">
        <v>4</v>
      </c>
      <c r="O34" s="3">
        <v>6</v>
      </c>
      <c r="P34" s="3">
        <v>4</v>
      </c>
      <c r="Q34" s="3">
        <v>5</v>
      </c>
      <c r="R34" s="3">
        <v>4</v>
      </c>
      <c r="S34" s="3">
        <v>3</v>
      </c>
      <c r="T34" s="3">
        <v>5</v>
      </c>
      <c r="U34" s="28">
        <v>6</v>
      </c>
      <c r="V34" s="24">
        <f>IF(U34&gt;"a",U34,SUM(M34:U34))</f>
        <v>40</v>
      </c>
      <c r="W34" s="29">
        <f>IF(V34&gt;"a",V34,L34+V34)</f>
        <v>86</v>
      </c>
      <c r="X34" s="20"/>
    </row>
    <row r="35" spans="1:24" ht="11.25">
      <c r="A35" s="27" t="s">
        <v>109</v>
      </c>
      <c r="B35" s="7" t="str">
        <f>IF(B34="","",B34)</f>
        <v>DEP</v>
      </c>
      <c r="C35" s="3">
        <v>5</v>
      </c>
      <c r="D35" s="3">
        <v>4</v>
      </c>
      <c r="E35" s="3">
        <v>5</v>
      </c>
      <c r="F35" s="3">
        <v>6</v>
      </c>
      <c r="G35" s="3">
        <v>8</v>
      </c>
      <c r="H35" s="3">
        <v>8</v>
      </c>
      <c r="I35" s="3">
        <v>4</v>
      </c>
      <c r="J35" s="3">
        <v>7</v>
      </c>
      <c r="K35" s="28">
        <v>6</v>
      </c>
      <c r="L35" s="24">
        <f t="shared" si="9"/>
        <v>53</v>
      </c>
      <c r="M35" s="3">
        <v>3</v>
      </c>
      <c r="N35" s="3">
        <v>7</v>
      </c>
      <c r="O35" s="3">
        <v>6</v>
      </c>
      <c r="P35" s="3">
        <v>3</v>
      </c>
      <c r="Q35" s="3">
        <v>6</v>
      </c>
      <c r="R35" s="3">
        <v>4</v>
      </c>
      <c r="S35" s="3">
        <v>5</v>
      </c>
      <c r="T35" s="3">
        <v>7</v>
      </c>
      <c r="U35" s="28">
        <v>6</v>
      </c>
      <c r="V35" s="24">
        <f>IF(U35&gt;"a",U35,SUM(M35:U35))</f>
        <v>47</v>
      </c>
      <c r="W35" s="29">
        <f>IF(V35&gt;"a",V35,L35+V35)</f>
        <v>100</v>
      </c>
      <c r="X35" s="20" t="s">
        <v>4</v>
      </c>
    </row>
    <row r="36" spans="1:24" ht="12" thickBot="1">
      <c r="A36" s="27" t="s">
        <v>110</v>
      </c>
      <c r="B36" s="7" t="str">
        <f>B35</f>
        <v>DEP</v>
      </c>
      <c r="C36" s="3">
        <v>7</v>
      </c>
      <c r="D36" s="3">
        <v>3</v>
      </c>
      <c r="E36" s="3">
        <v>5</v>
      </c>
      <c r="F36" s="3">
        <v>6</v>
      </c>
      <c r="G36" s="3">
        <v>5</v>
      </c>
      <c r="H36" s="3">
        <v>6</v>
      </c>
      <c r="I36" s="3">
        <v>4</v>
      </c>
      <c r="J36" s="3">
        <v>5</v>
      </c>
      <c r="K36" s="3">
        <v>6</v>
      </c>
      <c r="L36" s="24">
        <f t="shared" si="9"/>
        <v>47</v>
      </c>
      <c r="M36" s="3">
        <v>5</v>
      </c>
      <c r="N36" s="3">
        <v>5</v>
      </c>
      <c r="O36" s="3">
        <v>6</v>
      </c>
      <c r="P36" s="3">
        <v>4</v>
      </c>
      <c r="Q36" s="3">
        <v>6</v>
      </c>
      <c r="R36" s="3">
        <v>6</v>
      </c>
      <c r="S36" s="3">
        <v>6</v>
      </c>
      <c r="T36" s="3">
        <v>5</v>
      </c>
      <c r="U36" s="28">
        <v>6</v>
      </c>
      <c r="V36" s="24">
        <f>IF(U36&gt;"a",U36,SUM(M36:U36))</f>
        <v>49</v>
      </c>
      <c r="W36" s="29">
        <f>IF(V36&gt;"a",V36,L36+V36)</f>
        <v>96</v>
      </c>
      <c r="X36" s="30">
        <f>IF(COUNT(W34:W38)&lt;=3,"DQ",IF(COUNT(W34:W38)=4,SUM(W34:W38),SUM(W34:W38)-MAX(W34:W38)))</f>
        <v>384</v>
      </c>
    </row>
    <row r="37" spans="1:24" ht="12" thickTop="1">
      <c r="A37" s="27" t="s">
        <v>111</v>
      </c>
      <c r="B37" s="7" t="str">
        <f>B36</f>
        <v>DEP</v>
      </c>
      <c r="C37" s="3">
        <v>5</v>
      </c>
      <c r="D37" s="3">
        <v>3</v>
      </c>
      <c r="E37" s="3">
        <v>5</v>
      </c>
      <c r="F37" s="3">
        <v>5</v>
      </c>
      <c r="G37" s="3">
        <v>6</v>
      </c>
      <c r="H37" s="3">
        <v>6</v>
      </c>
      <c r="I37" s="3">
        <v>4</v>
      </c>
      <c r="J37" s="3">
        <v>9</v>
      </c>
      <c r="K37" s="3">
        <v>6</v>
      </c>
      <c r="L37" s="24">
        <f t="shared" si="9"/>
        <v>49</v>
      </c>
      <c r="M37" s="3">
        <v>3</v>
      </c>
      <c r="N37" s="3">
        <v>9</v>
      </c>
      <c r="O37" s="3">
        <v>4</v>
      </c>
      <c r="P37" s="3">
        <v>4</v>
      </c>
      <c r="Q37" s="3">
        <v>6</v>
      </c>
      <c r="R37" s="3">
        <v>6</v>
      </c>
      <c r="S37" s="3">
        <v>6</v>
      </c>
      <c r="T37" s="3">
        <v>9</v>
      </c>
      <c r="U37" s="28">
        <v>6</v>
      </c>
      <c r="V37" s="24">
        <f>IF(U37&gt;"a",U37,SUM(M37:U37))</f>
        <v>53</v>
      </c>
      <c r="W37" s="29">
        <f>IF(V37&gt;"a",V37,L37+V37)</f>
        <v>102</v>
      </c>
      <c r="X37" s="20"/>
    </row>
    <row r="38" spans="1:24" ht="11.25">
      <c r="A38" s="31" t="s">
        <v>112</v>
      </c>
      <c r="B38" s="32" t="str">
        <f>B37</f>
        <v>DEP</v>
      </c>
      <c r="C38" s="4">
        <v>5</v>
      </c>
      <c r="D38" s="4">
        <v>6</v>
      </c>
      <c r="E38" s="4">
        <v>6</v>
      </c>
      <c r="F38" s="4">
        <v>10</v>
      </c>
      <c r="G38" s="4">
        <v>5</v>
      </c>
      <c r="H38" s="4">
        <v>6</v>
      </c>
      <c r="I38" s="4">
        <v>5</v>
      </c>
      <c r="J38" s="4">
        <v>4</v>
      </c>
      <c r="K38" s="4">
        <v>5</v>
      </c>
      <c r="L38" s="33">
        <f t="shared" si="9"/>
        <v>52</v>
      </c>
      <c r="M38" s="4">
        <v>5</v>
      </c>
      <c r="N38" s="4">
        <v>6</v>
      </c>
      <c r="O38" s="4">
        <v>5</v>
      </c>
      <c r="P38" s="4">
        <v>7</v>
      </c>
      <c r="Q38" s="4">
        <v>7</v>
      </c>
      <c r="R38" s="4">
        <v>7</v>
      </c>
      <c r="S38" s="4">
        <v>7</v>
      </c>
      <c r="T38" s="4">
        <v>7</v>
      </c>
      <c r="U38" s="34">
        <v>11</v>
      </c>
      <c r="V38" s="33">
        <f>IF(U38&gt;"a",U38,SUM(M38:U38))</f>
        <v>62</v>
      </c>
      <c r="W38" s="35">
        <f>IF(V38&gt;"a",V38,L38+V38)</f>
        <v>114</v>
      </c>
      <c r="X38" s="20"/>
    </row>
    <row r="39" spans="1:24" ht="12" thickBot="1">
      <c r="A39" s="36" t="s">
        <v>5</v>
      </c>
      <c r="B39" s="5" t="str">
        <f>B38</f>
        <v>DEP</v>
      </c>
      <c r="C39" s="5">
        <f aca="true" t="shared" si="10" ref="C39:K39">MIN(C34:C38)</f>
        <v>5</v>
      </c>
      <c r="D39" s="5">
        <f t="shared" si="10"/>
        <v>3</v>
      </c>
      <c r="E39" s="5">
        <f t="shared" si="10"/>
        <v>5</v>
      </c>
      <c r="F39" s="5">
        <f t="shared" si="10"/>
        <v>5</v>
      </c>
      <c r="G39" s="5">
        <f t="shared" si="10"/>
        <v>5</v>
      </c>
      <c r="H39" s="5">
        <f t="shared" si="10"/>
        <v>5</v>
      </c>
      <c r="I39" s="5">
        <f t="shared" si="10"/>
        <v>4</v>
      </c>
      <c r="J39" s="5">
        <f t="shared" si="10"/>
        <v>4</v>
      </c>
      <c r="K39" s="5">
        <f t="shared" si="10"/>
        <v>5</v>
      </c>
      <c r="L39" s="37">
        <f t="shared" si="9"/>
        <v>41</v>
      </c>
      <c r="M39" s="5">
        <f aca="true" t="shared" si="11" ref="M39:U39">MIN(M34:M38)</f>
        <v>3</v>
      </c>
      <c r="N39" s="5">
        <f t="shared" si="11"/>
        <v>4</v>
      </c>
      <c r="O39" s="5">
        <f t="shared" si="11"/>
        <v>4</v>
      </c>
      <c r="P39" s="5">
        <f t="shared" si="11"/>
        <v>3</v>
      </c>
      <c r="Q39" s="5">
        <f t="shared" si="11"/>
        <v>5</v>
      </c>
      <c r="R39" s="5">
        <f t="shared" si="11"/>
        <v>4</v>
      </c>
      <c r="S39" s="5">
        <f t="shared" si="11"/>
        <v>3</v>
      </c>
      <c r="T39" s="5">
        <f t="shared" si="11"/>
        <v>5</v>
      </c>
      <c r="U39" s="38">
        <f t="shared" si="11"/>
        <v>6</v>
      </c>
      <c r="V39" s="37">
        <f>SUM(M39:U39)</f>
        <v>37</v>
      </c>
      <c r="W39" s="39">
        <f>L39+V39</f>
        <v>78</v>
      </c>
      <c r="X39" s="20"/>
    </row>
    <row r="40" spans="1:2" ht="12.75" thickBot="1" thickTop="1">
      <c r="A40" s="40"/>
      <c r="B40" s="41"/>
    </row>
    <row r="41" spans="1:24" ht="16.5" thickTop="1">
      <c r="A41" s="23" t="s">
        <v>48</v>
      </c>
      <c r="B41" s="3" t="s">
        <v>1</v>
      </c>
      <c r="C41" s="43">
        <v>1</v>
      </c>
      <c r="D41" s="43">
        <v>2</v>
      </c>
      <c r="E41" s="43">
        <v>3</v>
      </c>
      <c r="F41" s="43">
        <v>4</v>
      </c>
      <c r="G41" s="43">
        <v>5</v>
      </c>
      <c r="H41" s="43">
        <v>6</v>
      </c>
      <c r="I41" s="43">
        <v>7</v>
      </c>
      <c r="J41" s="43">
        <v>8</v>
      </c>
      <c r="K41" s="43">
        <v>9</v>
      </c>
      <c r="L41" s="44" t="s">
        <v>2</v>
      </c>
      <c r="M41" s="43">
        <v>10</v>
      </c>
      <c r="N41" s="43">
        <v>11</v>
      </c>
      <c r="O41" s="43">
        <v>12</v>
      </c>
      <c r="P41" s="43">
        <v>13</v>
      </c>
      <c r="Q41" s="43">
        <v>14</v>
      </c>
      <c r="R41" s="43">
        <v>15</v>
      </c>
      <c r="S41" s="43">
        <v>16</v>
      </c>
      <c r="T41" s="43">
        <v>17</v>
      </c>
      <c r="U41" s="45">
        <v>18</v>
      </c>
      <c r="V41" s="44" t="s">
        <v>3</v>
      </c>
      <c r="W41" s="46" t="s">
        <v>4</v>
      </c>
      <c r="X41" s="20"/>
    </row>
    <row r="42" spans="1:24" ht="11.25">
      <c r="A42" s="27" t="s">
        <v>23</v>
      </c>
      <c r="B42" s="3" t="s">
        <v>49</v>
      </c>
      <c r="C42" s="3"/>
      <c r="D42" s="3"/>
      <c r="E42" s="3"/>
      <c r="F42" s="3"/>
      <c r="G42" s="3"/>
      <c r="H42" s="3"/>
      <c r="I42" s="3"/>
      <c r="J42" s="3"/>
      <c r="K42" s="3"/>
      <c r="L42" s="24">
        <f aca="true" t="shared" si="12" ref="L42:L47">SUM(C42:K42)</f>
        <v>0</v>
      </c>
      <c r="M42" s="3"/>
      <c r="N42" s="3"/>
      <c r="O42" s="3"/>
      <c r="P42" s="3"/>
      <c r="Q42" s="3"/>
      <c r="R42" s="3"/>
      <c r="S42" s="3"/>
      <c r="T42" s="3"/>
      <c r="U42" s="28" t="s">
        <v>68</v>
      </c>
      <c r="V42" s="24" t="str">
        <f>IF(U42&gt;"a",U42,SUM(M42:U42))</f>
        <v>WD</v>
      </c>
      <c r="W42" s="29" t="str">
        <f>IF(V42&gt;"a",V42,L42+V42)</f>
        <v>WD</v>
      </c>
      <c r="X42" s="20"/>
    </row>
    <row r="43" spans="1:24" ht="11.25">
      <c r="A43" s="27" t="s">
        <v>24</v>
      </c>
      <c r="B43" s="7" t="str">
        <f>IF(B42="","",B42)</f>
        <v>GBE</v>
      </c>
      <c r="C43" s="3"/>
      <c r="D43" s="3"/>
      <c r="E43" s="3"/>
      <c r="F43" s="3"/>
      <c r="G43" s="3"/>
      <c r="H43" s="3"/>
      <c r="I43" s="3"/>
      <c r="J43" s="3"/>
      <c r="K43" s="28"/>
      <c r="L43" s="24">
        <f t="shared" si="12"/>
        <v>0</v>
      </c>
      <c r="M43" s="3"/>
      <c r="N43" s="3"/>
      <c r="O43" s="3"/>
      <c r="P43" s="3"/>
      <c r="Q43" s="3"/>
      <c r="R43" s="3"/>
      <c r="S43" s="3"/>
      <c r="T43" s="3"/>
      <c r="U43" s="28" t="s">
        <v>68</v>
      </c>
      <c r="V43" s="24" t="str">
        <f>IF(U43&gt;"a",U43,SUM(M43:U43))</f>
        <v>WD</v>
      </c>
      <c r="W43" s="29" t="str">
        <f>IF(V43&gt;"a",V43,L43+V43)</f>
        <v>WD</v>
      </c>
      <c r="X43" s="20" t="s">
        <v>4</v>
      </c>
    </row>
    <row r="44" spans="1:24" ht="12" thickBot="1">
      <c r="A44" s="27" t="s">
        <v>25</v>
      </c>
      <c r="B44" s="7" t="str">
        <f>B43</f>
        <v>GBE</v>
      </c>
      <c r="C44" s="3"/>
      <c r="D44" s="3"/>
      <c r="E44" s="3"/>
      <c r="F44" s="3"/>
      <c r="G44" s="3"/>
      <c r="H44" s="3"/>
      <c r="I44" s="3"/>
      <c r="J44" s="3"/>
      <c r="K44" s="3"/>
      <c r="L44" s="24">
        <f t="shared" si="12"/>
        <v>0</v>
      </c>
      <c r="M44" s="3"/>
      <c r="N44" s="3"/>
      <c r="O44" s="3"/>
      <c r="P44" s="3"/>
      <c r="Q44" s="3"/>
      <c r="R44" s="3"/>
      <c r="S44" s="3"/>
      <c r="T44" s="3"/>
      <c r="U44" s="28" t="s">
        <v>68</v>
      </c>
      <c r="V44" s="24" t="str">
        <f>IF(U44&gt;"a",U44,SUM(M44:U44))</f>
        <v>WD</v>
      </c>
      <c r="W44" s="29" t="str">
        <f>IF(V44&gt;"a",V44,L44+V44)</f>
        <v>WD</v>
      </c>
      <c r="X44" s="30" t="str">
        <f>IF(COUNT(W42:W46)&lt;=3,"DQ",IF(COUNT(W42:W46)=4,SUM(W42:W46),SUM(W42:W46)-MAX(W42:W46)))</f>
        <v>DQ</v>
      </c>
    </row>
    <row r="45" spans="1:24" ht="12" thickTop="1">
      <c r="A45" s="27" t="s">
        <v>26</v>
      </c>
      <c r="B45" s="7" t="str">
        <f>B44</f>
        <v>GBE</v>
      </c>
      <c r="C45" s="3"/>
      <c r="D45" s="3"/>
      <c r="E45" s="3"/>
      <c r="F45" s="3"/>
      <c r="G45" s="3"/>
      <c r="H45" s="3"/>
      <c r="I45" s="3"/>
      <c r="J45" s="3"/>
      <c r="K45" s="3"/>
      <c r="L45" s="24">
        <f t="shared" si="12"/>
        <v>0</v>
      </c>
      <c r="M45" s="3"/>
      <c r="N45" s="3"/>
      <c r="O45" s="3"/>
      <c r="P45" s="3"/>
      <c r="Q45" s="3"/>
      <c r="R45" s="3"/>
      <c r="S45" s="3"/>
      <c r="T45" s="3"/>
      <c r="U45" s="28" t="s">
        <v>68</v>
      </c>
      <c r="V45" s="24" t="str">
        <f>IF(U45&gt;"a",U45,SUM(M45:U45))</f>
        <v>WD</v>
      </c>
      <c r="W45" s="29" t="str">
        <f>IF(V45&gt;"a",V45,L45+V45)</f>
        <v>WD</v>
      </c>
      <c r="X45" s="20"/>
    </row>
    <row r="46" spans="1:24" ht="11.25">
      <c r="A46" s="31" t="s">
        <v>27</v>
      </c>
      <c r="B46" s="32" t="str">
        <f>B45</f>
        <v>GBE</v>
      </c>
      <c r="C46" s="4"/>
      <c r="D46" s="4"/>
      <c r="E46" s="4"/>
      <c r="F46" s="4"/>
      <c r="G46" s="4"/>
      <c r="H46" s="4"/>
      <c r="I46" s="4"/>
      <c r="J46" s="4"/>
      <c r="K46" s="4"/>
      <c r="L46" s="33">
        <f t="shared" si="12"/>
        <v>0</v>
      </c>
      <c r="M46" s="4"/>
      <c r="N46" s="4"/>
      <c r="O46" s="4"/>
      <c r="P46" s="4"/>
      <c r="Q46" s="4"/>
      <c r="R46" s="4"/>
      <c r="S46" s="4"/>
      <c r="T46" s="4"/>
      <c r="U46" s="34" t="s">
        <v>68</v>
      </c>
      <c r="V46" s="33" t="str">
        <f>IF(U46&gt;"a",U46,SUM(M46:U46))</f>
        <v>WD</v>
      </c>
      <c r="W46" s="35" t="str">
        <f>IF(V46&gt;"a",V46,L46+V46)</f>
        <v>WD</v>
      </c>
      <c r="X46" s="20"/>
    </row>
    <row r="47" spans="1:24" ht="12" thickBot="1">
      <c r="A47" s="36" t="s">
        <v>5</v>
      </c>
      <c r="B47" s="5" t="str">
        <f>B46</f>
        <v>GBE</v>
      </c>
      <c r="C47" s="5">
        <f aca="true" t="shared" si="13" ref="C47:K47">MIN(C42:C46)</f>
        <v>0</v>
      </c>
      <c r="D47" s="5">
        <f t="shared" si="13"/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3"/>
        <v>0</v>
      </c>
      <c r="K47" s="5">
        <f t="shared" si="13"/>
        <v>0</v>
      </c>
      <c r="L47" s="37">
        <f t="shared" si="12"/>
        <v>0</v>
      </c>
      <c r="M47" s="5">
        <f aca="true" t="shared" si="14" ref="M47:U47">MIN(M42:M46)</f>
        <v>0</v>
      </c>
      <c r="N47" s="5">
        <f t="shared" si="14"/>
        <v>0</v>
      </c>
      <c r="O47" s="5">
        <f t="shared" si="14"/>
        <v>0</v>
      </c>
      <c r="P47" s="5">
        <f t="shared" si="14"/>
        <v>0</v>
      </c>
      <c r="Q47" s="5">
        <f t="shared" si="14"/>
        <v>0</v>
      </c>
      <c r="R47" s="5">
        <f t="shared" si="14"/>
        <v>0</v>
      </c>
      <c r="S47" s="5">
        <f t="shared" si="14"/>
        <v>0</v>
      </c>
      <c r="T47" s="5">
        <f t="shared" si="14"/>
        <v>0</v>
      </c>
      <c r="U47" s="38">
        <f t="shared" si="14"/>
        <v>0</v>
      </c>
      <c r="V47" s="37">
        <f>SUM(M47:U47)</f>
        <v>0</v>
      </c>
      <c r="W47" s="39">
        <f>L47+V47</f>
        <v>0</v>
      </c>
      <c r="X47" s="20"/>
    </row>
    <row r="48" spans="1:2" ht="12.75" thickBot="1" thickTop="1">
      <c r="A48" s="40"/>
      <c r="B48" s="41"/>
    </row>
    <row r="49" spans="1:24" ht="16.5" thickTop="1">
      <c r="A49" s="23" t="s">
        <v>50</v>
      </c>
      <c r="B49" s="3" t="s">
        <v>1</v>
      </c>
      <c r="C49" s="43">
        <v>1</v>
      </c>
      <c r="D49" s="43">
        <v>2</v>
      </c>
      <c r="E49" s="43">
        <v>3</v>
      </c>
      <c r="F49" s="43">
        <v>4</v>
      </c>
      <c r="G49" s="43">
        <v>5</v>
      </c>
      <c r="H49" s="43">
        <v>6</v>
      </c>
      <c r="I49" s="43">
        <v>7</v>
      </c>
      <c r="J49" s="43">
        <v>8</v>
      </c>
      <c r="K49" s="43">
        <v>9</v>
      </c>
      <c r="L49" s="44" t="s">
        <v>2</v>
      </c>
      <c r="M49" s="43">
        <v>10</v>
      </c>
      <c r="N49" s="43">
        <v>11</v>
      </c>
      <c r="O49" s="43">
        <v>12</v>
      </c>
      <c r="P49" s="43">
        <v>13</v>
      </c>
      <c r="Q49" s="43">
        <v>14</v>
      </c>
      <c r="R49" s="43">
        <v>15</v>
      </c>
      <c r="S49" s="43">
        <v>16</v>
      </c>
      <c r="T49" s="43">
        <v>17</v>
      </c>
      <c r="U49" s="45">
        <v>18</v>
      </c>
      <c r="V49" s="44" t="s">
        <v>3</v>
      </c>
      <c r="W49" s="46" t="s">
        <v>4</v>
      </c>
      <c r="X49" s="20"/>
    </row>
    <row r="50" spans="1:24" ht="11.25">
      <c r="A50" s="27" t="s">
        <v>98</v>
      </c>
      <c r="B50" s="3" t="s">
        <v>51</v>
      </c>
      <c r="C50" s="3">
        <v>4</v>
      </c>
      <c r="D50" s="3">
        <v>3</v>
      </c>
      <c r="E50" s="3">
        <v>4</v>
      </c>
      <c r="F50" s="3">
        <v>6</v>
      </c>
      <c r="G50" s="3">
        <v>4</v>
      </c>
      <c r="H50" s="3">
        <v>5</v>
      </c>
      <c r="I50" s="3">
        <v>3</v>
      </c>
      <c r="J50" s="3">
        <v>5</v>
      </c>
      <c r="K50" s="3">
        <v>4</v>
      </c>
      <c r="L50" s="24">
        <f aca="true" t="shared" si="15" ref="L50:L55">SUM(C50:K50)</f>
        <v>38</v>
      </c>
      <c r="M50" s="3">
        <v>3</v>
      </c>
      <c r="N50" s="3">
        <v>4</v>
      </c>
      <c r="O50" s="3">
        <v>5</v>
      </c>
      <c r="P50" s="3">
        <v>3</v>
      </c>
      <c r="Q50" s="3">
        <v>4</v>
      </c>
      <c r="R50" s="3">
        <v>5</v>
      </c>
      <c r="S50" s="3">
        <v>6</v>
      </c>
      <c r="T50" s="3">
        <v>5</v>
      </c>
      <c r="U50" s="28">
        <v>5</v>
      </c>
      <c r="V50" s="24">
        <f>IF(U50&gt;"a",U50,SUM(M50:U50))</f>
        <v>40</v>
      </c>
      <c r="W50" s="29">
        <f>IF(V50&gt;"a",V50,L50+V50)</f>
        <v>78</v>
      </c>
      <c r="X50" s="20"/>
    </row>
    <row r="51" spans="1:24" ht="11.25">
      <c r="A51" s="27" t="s">
        <v>99</v>
      </c>
      <c r="B51" s="7" t="str">
        <f>IF(B50="","",B50)</f>
        <v>MAR</v>
      </c>
      <c r="C51" s="3">
        <v>5</v>
      </c>
      <c r="D51" s="3">
        <v>4</v>
      </c>
      <c r="E51" s="3">
        <v>6</v>
      </c>
      <c r="F51" s="3">
        <v>6</v>
      </c>
      <c r="G51" s="3">
        <v>5</v>
      </c>
      <c r="H51" s="3">
        <v>6</v>
      </c>
      <c r="I51" s="3">
        <v>6</v>
      </c>
      <c r="J51" s="3">
        <v>5</v>
      </c>
      <c r="K51" s="28">
        <v>6</v>
      </c>
      <c r="L51" s="24">
        <f t="shared" si="15"/>
        <v>49</v>
      </c>
      <c r="M51" s="3">
        <v>4</v>
      </c>
      <c r="N51" s="3">
        <v>7</v>
      </c>
      <c r="O51" s="3">
        <v>6</v>
      </c>
      <c r="P51" s="3">
        <v>5</v>
      </c>
      <c r="Q51" s="3">
        <v>6</v>
      </c>
      <c r="R51" s="3">
        <v>6</v>
      </c>
      <c r="S51" s="3">
        <v>5</v>
      </c>
      <c r="T51" s="3">
        <v>9</v>
      </c>
      <c r="U51" s="28">
        <v>6</v>
      </c>
      <c r="V51" s="24">
        <f>IF(U51&gt;"a",U51,SUM(M51:U51))</f>
        <v>54</v>
      </c>
      <c r="W51" s="29">
        <f>IF(V51&gt;"a",V51,L51+V51)</f>
        <v>103</v>
      </c>
      <c r="X51" s="20" t="s">
        <v>4</v>
      </c>
    </row>
    <row r="52" spans="1:24" ht="12" thickBot="1">
      <c r="A52" s="27" t="s">
        <v>100</v>
      </c>
      <c r="B52" s="7" t="str">
        <f>B51</f>
        <v>MAR</v>
      </c>
      <c r="C52" s="3">
        <v>5</v>
      </c>
      <c r="D52" s="3">
        <v>5</v>
      </c>
      <c r="E52" s="3">
        <v>8</v>
      </c>
      <c r="F52" s="3">
        <v>7</v>
      </c>
      <c r="G52" s="3">
        <v>6</v>
      </c>
      <c r="H52" s="3">
        <v>7</v>
      </c>
      <c r="I52" s="3">
        <v>6</v>
      </c>
      <c r="J52" s="3">
        <v>6</v>
      </c>
      <c r="K52" s="3">
        <v>5</v>
      </c>
      <c r="L52" s="24">
        <f t="shared" si="15"/>
        <v>55</v>
      </c>
      <c r="M52" s="3">
        <v>5</v>
      </c>
      <c r="N52" s="3">
        <v>6</v>
      </c>
      <c r="O52" s="3">
        <v>5</v>
      </c>
      <c r="P52" s="3">
        <v>4</v>
      </c>
      <c r="Q52" s="3">
        <v>7</v>
      </c>
      <c r="R52" s="3">
        <v>6</v>
      </c>
      <c r="S52" s="3">
        <v>6</v>
      </c>
      <c r="T52" s="3">
        <v>6</v>
      </c>
      <c r="U52" s="28">
        <v>6</v>
      </c>
      <c r="V52" s="24">
        <f>IF(U52&gt;"a",U52,SUM(M52:U52))</f>
        <v>51</v>
      </c>
      <c r="W52" s="29">
        <f>IF(V52&gt;"a",V52,L52+V52)</f>
        <v>106</v>
      </c>
      <c r="X52" s="30">
        <f>IF(COUNT(W50:W54)&lt;=3,"DQ",IF(COUNT(W50:W54)=4,SUM(W50:W54),SUM(W50:W54)-MAX(W50:W54)))</f>
        <v>387</v>
      </c>
    </row>
    <row r="53" spans="1:24" ht="12" thickTop="1">
      <c r="A53" s="27" t="s">
        <v>101</v>
      </c>
      <c r="B53" s="7" t="str">
        <f>B52</f>
        <v>MAR</v>
      </c>
      <c r="C53" s="3">
        <v>5</v>
      </c>
      <c r="D53" s="3">
        <v>5</v>
      </c>
      <c r="E53" s="3">
        <v>7</v>
      </c>
      <c r="F53" s="3">
        <v>8</v>
      </c>
      <c r="G53" s="3">
        <v>5</v>
      </c>
      <c r="H53" s="3">
        <v>6</v>
      </c>
      <c r="I53" s="3">
        <v>3</v>
      </c>
      <c r="J53" s="3">
        <v>6</v>
      </c>
      <c r="K53" s="3">
        <v>7</v>
      </c>
      <c r="L53" s="24">
        <f t="shared" si="15"/>
        <v>52</v>
      </c>
      <c r="M53" s="3">
        <v>5</v>
      </c>
      <c r="N53" s="3">
        <v>6</v>
      </c>
      <c r="O53" s="3">
        <v>4</v>
      </c>
      <c r="P53" s="3">
        <v>5</v>
      </c>
      <c r="Q53" s="3">
        <v>6</v>
      </c>
      <c r="R53" s="3">
        <v>5</v>
      </c>
      <c r="S53" s="3">
        <v>5</v>
      </c>
      <c r="T53" s="3">
        <v>6</v>
      </c>
      <c r="U53" s="28">
        <v>6</v>
      </c>
      <c r="V53" s="24">
        <f>IF(U53&gt;"a",U53,SUM(M53:U53))</f>
        <v>48</v>
      </c>
      <c r="W53" s="29">
        <f>IF(V53&gt;"a",V53,L53+V53)</f>
        <v>100</v>
      </c>
      <c r="X53" s="20"/>
    </row>
    <row r="54" spans="1:24" ht="11.25">
      <c r="A54" s="31" t="s">
        <v>102</v>
      </c>
      <c r="B54" s="32" t="str">
        <f>B53</f>
        <v>MAR</v>
      </c>
      <c r="C54" s="4">
        <v>5</v>
      </c>
      <c r="D54" s="4">
        <v>5</v>
      </c>
      <c r="E54" s="4">
        <v>9</v>
      </c>
      <c r="F54" s="4">
        <v>7</v>
      </c>
      <c r="G54" s="4">
        <v>6</v>
      </c>
      <c r="H54" s="4">
        <v>9</v>
      </c>
      <c r="I54" s="4">
        <v>6</v>
      </c>
      <c r="J54" s="4">
        <v>6</v>
      </c>
      <c r="K54" s="4">
        <v>7</v>
      </c>
      <c r="L54" s="33">
        <f t="shared" si="15"/>
        <v>60</v>
      </c>
      <c r="M54" s="4">
        <v>5</v>
      </c>
      <c r="N54" s="4">
        <v>8</v>
      </c>
      <c r="O54" s="4">
        <v>7</v>
      </c>
      <c r="P54" s="4">
        <v>5</v>
      </c>
      <c r="Q54" s="4">
        <v>7</v>
      </c>
      <c r="R54" s="4">
        <v>5</v>
      </c>
      <c r="S54" s="4">
        <v>6</v>
      </c>
      <c r="T54" s="4">
        <v>8</v>
      </c>
      <c r="U54" s="34">
        <v>6</v>
      </c>
      <c r="V54" s="33">
        <f>IF(U54&gt;"a",U54,SUM(M54:U54))</f>
        <v>57</v>
      </c>
      <c r="W54" s="35">
        <f>IF(V54&gt;"a",V54,L54+V54)</f>
        <v>117</v>
      </c>
      <c r="X54" s="20"/>
    </row>
    <row r="55" spans="1:24" ht="12" thickBot="1">
      <c r="A55" s="36" t="s">
        <v>5</v>
      </c>
      <c r="B55" s="5" t="str">
        <f>B54</f>
        <v>MAR</v>
      </c>
      <c r="C55" s="5">
        <f aca="true" t="shared" si="16" ref="C55:K55">MIN(C50:C54)</f>
        <v>4</v>
      </c>
      <c r="D55" s="5">
        <f t="shared" si="16"/>
        <v>3</v>
      </c>
      <c r="E55" s="5">
        <f t="shared" si="16"/>
        <v>4</v>
      </c>
      <c r="F55" s="5">
        <f t="shared" si="16"/>
        <v>6</v>
      </c>
      <c r="G55" s="5">
        <f t="shared" si="16"/>
        <v>4</v>
      </c>
      <c r="H55" s="5">
        <f t="shared" si="16"/>
        <v>5</v>
      </c>
      <c r="I55" s="5">
        <f t="shared" si="16"/>
        <v>3</v>
      </c>
      <c r="J55" s="5">
        <f t="shared" si="16"/>
        <v>5</v>
      </c>
      <c r="K55" s="5">
        <f t="shared" si="16"/>
        <v>4</v>
      </c>
      <c r="L55" s="37">
        <f t="shared" si="15"/>
        <v>38</v>
      </c>
      <c r="M55" s="5">
        <f aca="true" t="shared" si="17" ref="M55:U55">MIN(M50:M54)</f>
        <v>3</v>
      </c>
      <c r="N55" s="5">
        <f t="shared" si="17"/>
        <v>4</v>
      </c>
      <c r="O55" s="5">
        <f t="shared" si="17"/>
        <v>4</v>
      </c>
      <c r="P55" s="5">
        <f t="shared" si="17"/>
        <v>3</v>
      </c>
      <c r="Q55" s="5">
        <f t="shared" si="17"/>
        <v>4</v>
      </c>
      <c r="R55" s="5">
        <f t="shared" si="17"/>
        <v>5</v>
      </c>
      <c r="S55" s="5">
        <f t="shared" si="17"/>
        <v>5</v>
      </c>
      <c r="T55" s="5">
        <f t="shared" si="17"/>
        <v>5</v>
      </c>
      <c r="U55" s="38">
        <f t="shared" si="17"/>
        <v>5</v>
      </c>
      <c r="V55" s="37">
        <f>SUM(M55:U55)</f>
        <v>38</v>
      </c>
      <c r="W55" s="39">
        <f>L55+V55</f>
        <v>76</v>
      </c>
      <c r="X55" s="20"/>
    </row>
    <row r="56" spans="1:2" ht="12.75" thickBot="1" thickTop="1">
      <c r="A56" s="40"/>
      <c r="B56" s="41"/>
    </row>
    <row r="57" spans="1:24" ht="16.5" thickTop="1">
      <c r="A57" s="23" t="s">
        <v>52</v>
      </c>
      <c r="B57" s="3" t="s">
        <v>1</v>
      </c>
      <c r="C57" s="43">
        <v>1</v>
      </c>
      <c r="D57" s="43">
        <v>2</v>
      </c>
      <c r="E57" s="43">
        <v>3</v>
      </c>
      <c r="F57" s="43">
        <v>4</v>
      </c>
      <c r="G57" s="43">
        <v>5</v>
      </c>
      <c r="H57" s="43">
        <v>6</v>
      </c>
      <c r="I57" s="43">
        <v>7</v>
      </c>
      <c r="J57" s="43">
        <v>8</v>
      </c>
      <c r="K57" s="43">
        <v>9</v>
      </c>
      <c r="L57" s="44" t="s">
        <v>2</v>
      </c>
      <c r="M57" s="43">
        <v>10</v>
      </c>
      <c r="N57" s="43">
        <v>11</v>
      </c>
      <c r="O57" s="43">
        <v>12</v>
      </c>
      <c r="P57" s="43">
        <v>13</v>
      </c>
      <c r="Q57" s="43">
        <v>14</v>
      </c>
      <c r="R57" s="43">
        <v>15</v>
      </c>
      <c r="S57" s="43">
        <v>16</v>
      </c>
      <c r="T57" s="43">
        <v>17</v>
      </c>
      <c r="U57" s="45">
        <v>18</v>
      </c>
      <c r="V57" s="44" t="s">
        <v>3</v>
      </c>
      <c r="W57" s="46" t="s">
        <v>4</v>
      </c>
      <c r="X57" s="20"/>
    </row>
    <row r="58" spans="1:24" ht="11.25">
      <c r="A58" s="27" t="s">
        <v>113</v>
      </c>
      <c r="B58" s="3" t="s">
        <v>53</v>
      </c>
      <c r="C58" s="3">
        <v>6</v>
      </c>
      <c r="D58" s="3">
        <v>2</v>
      </c>
      <c r="E58" s="3">
        <v>4</v>
      </c>
      <c r="F58" s="3">
        <v>8</v>
      </c>
      <c r="G58" s="3">
        <v>4</v>
      </c>
      <c r="H58" s="3">
        <v>10</v>
      </c>
      <c r="I58" s="3">
        <v>6</v>
      </c>
      <c r="J58" s="3">
        <v>6</v>
      </c>
      <c r="K58" s="3">
        <v>8</v>
      </c>
      <c r="L58" s="24">
        <f aca="true" t="shared" si="18" ref="L58:L63">SUM(C58:K58)</f>
        <v>54</v>
      </c>
      <c r="M58" s="3">
        <v>4</v>
      </c>
      <c r="N58" s="3">
        <v>4</v>
      </c>
      <c r="O58" s="3">
        <v>5</v>
      </c>
      <c r="P58" s="3">
        <v>6</v>
      </c>
      <c r="Q58" s="3">
        <v>7</v>
      </c>
      <c r="R58" s="3">
        <v>6</v>
      </c>
      <c r="S58" s="3">
        <v>6</v>
      </c>
      <c r="T58" s="3">
        <v>11</v>
      </c>
      <c r="U58" s="28">
        <v>4</v>
      </c>
      <c r="V58" s="24">
        <f>IF(U58&gt;"a",U58,SUM(M58:U58))</f>
        <v>53</v>
      </c>
      <c r="W58" s="29">
        <f>IF(V58&gt;"a",V58,L58+V58)</f>
        <v>107</v>
      </c>
      <c r="X58" s="20"/>
    </row>
    <row r="59" spans="1:24" ht="11.25">
      <c r="A59" s="27" t="s">
        <v>114</v>
      </c>
      <c r="B59" s="7" t="str">
        <f>IF(B58="","",B58)</f>
        <v>OCO</v>
      </c>
      <c r="C59" s="3">
        <v>7</v>
      </c>
      <c r="D59" s="3">
        <v>5</v>
      </c>
      <c r="E59" s="3">
        <v>7</v>
      </c>
      <c r="F59" s="3">
        <v>10</v>
      </c>
      <c r="G59" s="3">
        <v>5</v>
      </c>
      <c r="H59" s="3">
        <v>10</v>
      </c>
      <c r="I59" s="3">
        <v>3</v>
      </c>
      <c r="J59" s="3">
        <v>7</v>
      </c>
      <c r="K59" s="28">
        <v>8</v>
      </c>
      <c r="L59" s="24">
        <f t="shared" si="18"/>
        <v>62</v>
      </c>
      <c r="M59" s="3">
        <v>4</v>
      </c>
      <c r="N59" s="3">
        <v>8</v>
      </c>
      <c r="O59" s="3">
        <v>6</v>
      </c>
      <c r="P59" s="3">
        <v>4</v>
      </c>
      <c r="Q59" s="3">
        <v>9</v>
      </c>
      <c r="R59" s="3">
        <v>8</v>
      </c>
      <c r="S59" s="3">
        <v>5</v>
      </c>
      <c r="T59" s="3">
        <v>9</v>
      </c>
      <c r="U59" s="28">
        <v>7</v>
      </c>
      <c r="V59" s="24">
        <f>IF(U59&gt;"a",U59,SUM(M59:U59))</f>
        <v>60</v>
      </c>
      <c r="W59" s="29">
        <f>IF(V59&gt;"a",V59,L59+V59)</f>
        <v>122</v>
      </c>
      <c r="X59" s="20" t="s">
        <v>4</v>
      </c>
    </row>
    <row r="60" spans="1:24" ht="12" thickBot="1">
      <c r="A60" s="27" t="s">
        <v>115</v>
      </c>
      <c r="B60" s="7" t="str">
        <f>B59</f>
        <v>OCO</v>
      </c>
      <c r="C60" s="3">
        <v>6</v>
      </c>
      <c r="D60" s="3">
        <v>6</v>
      </c>
      <c r="E60" s="3">
        <v>8</v>
      </c>
      <c r="F60" s="3">
        <v>6</v>
      </c>
      <c r="G60" s="3">
        <v>6</v>
      </c>
      <c r="H60" s="3">
        <v>8</v>
      </c>
      <c r="I60" s="3">
        <v>3</v>
      </c>
      <c r="J60" s="3">
        <v>5</v>
      </c>
      <c r="K60" s="3">
        <v>6</v>
      </c>
      <c r="L60" s="24">
        <f t="shared" si="18"/>
        <v>54</v>
      </c>
      <c r="M60" s="3">
        <v>6</v>
      </c>
      <c r="N60" s="3">
        <v>5</v>
      </c>
      <c r="O60" s="3">
        <v>6</v>
      </c>
      <c r="P60" s="3">
        <v>7</v>
      </c>
      <c r="Q60" s="3">
        <v>11</v>
      </c>
      <c r="R60" s="3">
        <v>6</v>
      </c>
      <c r="S60" s="3">
        <v>5</v>
      </c>
      <c r="T60" s="3">
        <v>8</v>
      </c>
      <c r="U60" s="28">
        <v>6</v>
      </c>
      <c r="V60" s="24">
        <f>IF(U60&gt;"a",U60,SUM(M60:U60))</f>
        <v>60</v>
      </c>
      <c r="W60" s="29">
        <f>IF(V60&gt;"a",V60,L60+V60)</f>
        <v>114</v>
      </c>
      <c r="X60" s="30">
        <f>IF(COUNT(W58:W62)&lt;=3,"DQ",IF(COUNT(W58:W62)=4,SUM(W58:W62),SUM(W58:W62)-MAX(W58:W62)))</f>
        <v>482</v>
      </c>
    </row>
    <row r="61" spans="1:24" ht="12" thickTop="1">
      <c r="A61" s="27" t="s">
        <v>116</v>
      </c>
      <c r="B61" s="7" t="str">
        <f>B60</f>
        <v>OCO</v>
      </c>
      <c r="C61" s="3">
        <v>10</v>
      </c>
      <c r="D61" s="3">
        <v>6</v>
      </c>
      <c r="E61" s="3">
        <v>10</v>
      </c>
      <c r="F61" s="3">
        <v>10</v>
      </c>
      <c r="G61" s="3">
        <v>9</v>
      </c>
      <c r="H61" s="3">
        <v>11</v>
      </c>
      <c r="I61" s="3">
        <v>11</v>
      </c>
      <c r="J61" s="3">
        <v>11</v>
      </c>
      <c r="K61" s="3">
        <v>7</v>
      </c>
      <c r="L61" s="24">
        <f t="shared" si="18"/>
        <v>85</v>
      </c>
      <c r="M61" s="3">
        <v>5</v>
      </c>
      <c r="N61" s="3">
        <v>9</v>
      </c>
      <c r="O61" s="3">
        <v>10</v>
      </c>
      <c r="P61" s="3">
        <v>6</v>
      </c>
      <c r="Q61" s="3">
        <v>7</v>
      </c>
      <c r="R61" s="3">
        <v>6</v>
      </c>
      <c r="S61" s="3">
        <v>8</v>
      </c>
      <c r="T61" s="3">
        <v>10</v>
      </c>
      <c r="U61" s="28">
        <v>10</v>
      </c>
      <c r="V61" s="24">
        <f>IF(U61&gt;"a",U61,SUM(M61:U61))</f>
        <v>71</v>
      </c>
      <c r="W61" s="29">
        <f>IF(V61&gt;"a",V61,L61+V61)</f>
        <v>156</v>
      </c>
      <c r="X61" s="20"/>
    </row>
    <row r="62" spans="1:24" ht="11.25">
      <c r="A62" s="31" t="s">
        <v>117</v>
      </c>
      <c r="B62" s="32" t="str">
        <f>B61</f>
        <v>OCO</v>
      </c>
      <c r="C62" s="4">
        <v>7</v>
      </c>
      <c r="D62" s="4">
        <v>4</v>
      </c>
      <c r="E62" s="4">
        <v>10</v>
      </c>
      <c r="F62" s="4">
        <v>11</v>
      </c>
      <c r="G62" s="4">
        <v>7</v>
      </c>
      <c r="H62" s="4">
        <v>8</v>
      </c>
      <c r="I62" s="4">
        <v>6</v>
      </c>
      <c r="J62" s="4">
        <v>8</v>
      </c>
      <c r="K62" s="4">
        <v>8</v>
      </c>
      <c r="L62" s="33">
        <f t="shared" si="18"/>
        <v>69</v>
      </c>
      <c r="M62" s="4">
        <v>9</v>
      </c>
      <c r="N62" s="4">
        <v>9</v>
      </c>
      <c r="O62" s="4">
        <v>9</v>
      </c>
      <c r="P62" s="4">
        <v>6</v>
      </c>
      <c r="Q62" s="4">
        <v>8</v>
      </c>
      <c r="R62" s="4">
        <v>8</v>
      </c>
      <c r="S62" s="4">
        <v>7</v>
      </c>
      <c r="T62" s="4">
        <v>7</v>
      </c>
      <c r="U62" s="34">
        <v>7</v>
      </c>
      <c r="V62" s="33">
        <f>IF(U62&gt;"a",U62,SUM(M62:U62))</f>
        <v>70</v>
      </c>
      <c r="W62" s="35">
        <f>IF(V62&gt;"a",V62,L62+V62)</f>
        <v>139</v>
      </c>
      <c r="X62" s="20"/>
    </row>
    <row r="63" spans="1:24" ht="12" thickBot="1">
      <c r="A63" s="36" t="s">
        <v>5</v>
      </c>
      <c r="B63" s="5" t="str">
        <f>B62</f>
        <v>OCO</v>
      </c>
      <c r="C63" s="5">
        <f aca="true" t="shared" si="19" ref="C63:K63">MIN(C58:C62)</f>
        <v>6</v>
      </c>
      <c r="D63" s="5">
        <f t="shared" si="19"/>
        <v>2</v>
      </c>
      <c r="E63" s="5">
        <f t="shared" si="19"/>
        <v>4</v>
      </c>
      <c r="F63" s="5">
        <f t="shared" si="19"/>
        <v>6</v>
      </c>
      <c r="G63" s="5">
        <f t="shared" si="19"/>
        <v>4</v>
      </c>
      <c r="H63" s="5">
        <f t="shared" si="19"/>
        <v>8</v>
      </c>
      <c r="I63" s="5">
        <f t="shared" si="19"/>
        <v>3</v>
      </c>
      <c r="J63" s="5">
        <f t="shared" si="19"/>
        <v>5</v>
      </c>
      <c r="K63" s="5">
        <f t="shared" si="19"/>
        <v>6</v>
      </c>
      <c r="L63" s="37">
        <f t="shared" si="18"/>
        <v>44</v>
      </c>
      <c r="M63" s="5">
        <f aca="true" t="shared" si="20" ref="M63:U63">MIN(M58:M62)</f>
        <v>4</v>
      </c>
      <c r="N63" s="5">
        <f t="shared" si="20"/>
        <v>4</v>
      </c>
      <c r="O63" s="5">
        <f t="shared" si="20"/>
        <v>5</v>
      </c>
      <c r="P63" s="5">
        <f t="shared" si="20"/>
        <v>4</v>
      </c>
      <c r="Q63" s="5">
        <f t="shared" si="20"/>
        <v>7</v>
      </c>
      <c r="R63" s="5">
        <f t="shared" si="20"/>
        <v>6</v>
      </c>
      <c r="S63" s="5">
        <f t="shared" si="20"/>
        <v>5</v>
      </c>
      <c r="T63" s="5">
        <f t="shared" si="20"/>
        <v>7</v>
      </c>
      <c r="U63" s="38">
        <f t="shared" si="20"/>
        <v>4</v>
      </c>
      <c r="V63" s="37">
        <f>SUM(M63:U63)</f>
        <v>46</v>
      </c>
      <c r="W63" s="39">
        <f>L63+V63</f>
        <v>90</v>
      </c>
      <c r="X63" s="20"/>
    </row>
    <row r="64" spans="1:2" ht="12.75" thickBot="1" thickTop="1">
      <c r="A64" s="40"/>
      <c r="B64" s="41"/>
    </row>
    <row r="65" spans="1:24" ht="16.5" thickTop="1">
      <c r="A65" s="23" t="s">
        <v>54</v>
      </c>
      <c r="B65" s="3" t="s">
        <v>1</v>
      </c>
      <c r="C65" s="43">
        <v>1</v>
      </c>
      <c r="D65" s="43">
        <v>2</v>
      </c>
      <c r="E65" s="43">
        <v>3</v>
      </c>
      <c r="F65" s="43">
        <v>4</v>
      </c>
      <c r="G65" s="43">
        <v>5</v>
      </c>
      <c r="H65" s="43">
        <v>6</v>
      </c>
      <c r="I65" s="43">
        <v>7</v>
      </c>
      <c r="J65" s="43">
        <v>8</v>
      </c>
      <c r="K65" s="43">
        <v>9</v>
      </c>
      <c r="L65" s="44" t="s">
        <v>2</v>
      </c>
      <c r="M65" s="43">
        <v>10</v>
      </c>
      <c r="N65" s="43">
        <v>11</v>
      </c>
      <c r="O65" s="43">
        <v>12</v>
      </c>
      <c r="P65" s="43">
        <v>13</v>
      </c>
      <c r="Q65" s="43">
        <v>14</v>
      </c>
      <c r="R65" s="43">
        <v>15</v>
      </c>
      <c r="S65" s="43">
        <v>16</v>
      </c>
      <c r="T65" s="43">
        <v>17</v>
      </c>
      <c r="U65" s="45">
        <v>18</v>
      </c>
      <c r="V65" s="44" t="s">
        <v>3</v>
      </c>
      <c r="W65" s="46" t="s">
        <v>4</v>
      </c>
      <c r="X65" s="20"/>
    </row>
    <row r="66" spans="1:24" ht="11.25">
      <c r="A66" s="27" t="s">
        <v>103</v>
      </c>
      <c r="B66" s="3" t="s">
        <v>55</v>
      </c>
      <c r="C66" s="3">
        <v>7</v>
      </c>
      <c r="D66" s="3">
        <v>5</v>
      </c>
      <c r="E66" s="3">
        <v>6</v>
      </c>
      <c r="F66" s="3">
        <v>6</v>
      </c>
      <c r="G66" s="3">
        <v>7</v>
      </c>
      <c r="H66" s="3">
        <v>6</v>
      </c>
      <c r="I66" s="3">
        <v>5</v>
      </c>
      <c r="J66" s="3">
        <v>5</v>
      </c>
      <c r="K66" s="3">
        <v>6</v>
      </c>
      <c r="L66" s="24">
        <f aca="true" t="shared" si="21" ref="L66:L71">SUM(C66:K66)</f>
        <v>53</v>
      </c>
      <c r="M66" s="3">
        <v>6</v>
      </c>
      <c r="N66" s="3">
        <v>6</v>
      </c>
      <c r="O66" s="3">
        <v>5</v>
      </c>
      <c r="P66" s="3">
        <v>4</v>
      </c>
      <c r="Q66" s="3">
        <v>6</v>
      </c>
      <c r="R66" s="3">
        <v>6</v>
      </c>
      <c r="S66" s="3">
        <v>6</v>
      </c>
      <c r="T66" s="3">
        <v>8</v>
      </c>
      <c r="U66" s="28">
        <v>11</v>
      </c>
      <c r="V66" s="24">
        <f>IF(U66&gt;"a",U66,SUM(M66:U66))</f>
        <v>58</v>
      </c>
      <c r="W66" s="29">
        <f>IF(V66&gt;"a",V66,L66+V66)</f>
        <v>111</v>
      </c>
      <c r="X66" s="20"/>
    </row>
    <row r="67" spans="1:24" ht="11.25">
      <c r="A67" s="27" t="s">
        <v>104</v>
      </c>
      <c r="B67" s="7" t="str">
        <f>IF(B66="","",B66)</f>
        <v>OF</v>
      </c>
      <c r="C67" s="3">
        <v>5</v>
      </c>
      <c r="D67" s="3">
        <v>5</v>
      </c>
      <c r="E67" s="3">
        <v>6</v>
      </c>
      <c r="F67" s="3">
        <v>6</v>
      </c>
      <c r="G67" s="3">
        <v>7</v>
      </c>
      <c r="H67" s="3">
        <v>6</v>
      </c>
      <c r="I67" s="3">
        <v>5</v>
      </c>
      <c r="J67" s="3">
        <v>6</v>
      </c>
      <c r="K67" s="28">
        <v>6</v>
      </c>
      <c r="L67" s="24">
        <f t="shared" si="21"/>
        <v>52</v>
      </c>
      <c r="M67" s="3">
        <v>7</v>
      </c>
      <c r="N67" s="3">
        <v>6</v>
      </c>
      <c r="O67" s="3">
        <v>7</v>
      </c>
      <c r="P67" s="3">
        <v>7</v>
      </c>
      <c r="Q67" s="3">
        <v>9</v>
      </c>
      <c r="R67" s="3">
        <v>6</v>
      </c>
      <c r="S67" s="3">
        <v>7</v>
      </c>
      <c r="T67" s="3">
        <v>6</v>
      </c>
      <c r="U67" s="28">
        <v>6</v>
      </c>
      <c r="V67" s="24">
        <f>IF(U67&gt;"a",U67,SUM(M67:U67))</f>
        <v>61</v>
      </c>
      <c r="W67" s="29">
        <f>IF(V67&gt;"a",V67,L67+V67)</f>
        <v>113</v>
      </c>
      <c r="X67" s="20" t="s">
        <v>4</v>
      </c>
    </row>
    <row r="68" spans="1:24" ht="12" thickBot="1">
      <c r="A68" s="27" t="s">
        <v>105</v>
      </c>
      <c r="B68" s="7" t="str">
        <f>B67</f>
        <v>OF</v>
      </c>
      <c r="C68" s="3">
        <v>5</v>
      </c>
      <c r="D68" s="3">
        <v>4</v>
      </c>
      <c r="E68" s="3">
        <v>7</v>
      </c>
      <c r="F68" s="3">
        <v>8</v>
      </c>
      <c r="G68" s="3">
        <v>7</v>
      </c>
      <c r="H68" s="3">
        <v>7</v>
      </c>
      <c r="I68" s="3">
        <v>7</v>
      </c>
      <c r="J68" s="3">
        <v>6</v>
      </c>
      <c r="K68" s="3">
        <v>9</v>
      </c>
      <c r="L68" s="24">
        <f t="shared" si="21"/>
        <v>60</v>
      </c>
      <c r="M68" s="3">
        <v>8</v>
      </c>
      <c r="N68" s="3">
        <v>9</v>
      </c>
      <c r="O68" s="3">
        <v>4</v>
      </c>
      <c r="P68" s="3">
        <v>8</v>
      </c>
      <c r="Q68" s="3">
        <v>9</v>
      </c>
      <c r="R68" s="3">
        <v>7</v>
      </c>
      <c r="S68" s="3">
        <v>6</v>
      </c>
      <c r="T68" s="3">
        <v>9</v>
      </c>
      <c r="U68" s="28">
        <v>7</v>
      </c>
      <c r="V68" s="24">
        <f>IF(U68&gt;"a",U68,SUM(M68:U68))</f>
        <v>67</v>
      </c>
      <c r="W68" s="29">
        <f>IF(V68&gt;"a",V68,L68+V68)</f>
        <v>127</v>
      </c>
      <c r="X68" s="30">
        <f>IF(COUNT(W66:W70)&lt;=3,"DQ",IF(COUNT(W66:W70)=4,SUM(W66:W70),SUM(W66:W70)-MAX(W66:W70)))</f>
        <v>472</v>
      </c>
    </row>
    <row r="69" spans="1:24" ht="12" thickTop="1">
      <c r="A69" s="27" t="s">
        <v>106</v>
      </c>
      <c r="B69" s="7" t="str">
        <f>B68</f>
        <v>OF</v>
      </c>
      <c r="C69" s="3">
        <v>5</v>
      </c>
      <c r="D69" s="3">
        <v>5</v>
      </c>
      <c r="E69" s="3">
        <v>6</v>
      </c>
      <c r="F69" s="3">
        <v>7</v>
      </c>
      <c r="G69" s="3">
        <v>8</v>
      </c>
      <c r="H69" s="3">
        <v>8</v>
      </c>
      <c r="I69" s="3">
        <v>5</v>
      </c>
      <c r="J69" s="3">
        <v>7</v>
      </c>
      <c r="K69" s="3">
        <v>6</v>
      </c>
      <c r="L69" s="24">
        <f t="shared" si="21"/>
        <v>57</v>
      </c>
      <c r="M69" s="3">
        <v>6</v>
      </c>
      <c r="N69" s="3">
        <v>7</v>
      </c>
      <c r="O69" s="3">
        <v>6</v>
      </c>
      <c r="P69" s="3">
        <v>4</v>
      </c>
      <c r="Q69" s="3">
        <v>8</v>
      </c>
      <c r="R69" s="3">
        <v>6</v>
      </c>
      <c r="S69" s="3">
        <v>9</v>
      </c>
      <c r="T69" s="3">
        <v>10</v>
      </c>
      <c r="U69" s="28">
        <v>8</v>
      </c>
      <c r="V69" s="24">
        <f>IF(U69&gt;"a",U69,SUM(M69:U69))</f>
        <v>64</v>
      </c>
      <c r="W69" s="29">
        <f>IF(V69&gt;"a",V69,L69+V69)</f>
        <v>121</v>
      </c>
      <c r="X69" s="20"/>
    </row>
    <row r="70" spans="1:24" ht="11.25">
      <c r="A70" s="31" t="s">
        <v>107</v>
      </c>
      <c r="B70" s="32" t="str">
        <f>B69</f>
        <v>OF</v>
      </c>
      <c r="C70" s="4">
        <v>4</v>
      </c>
      <c r="D70" s="4">
        <v>4</v>
      </c>
      <c r="E70" s="4">
        <v>7</v>
      </c>
      <c r="F70" s="4">
        <v>11</v>
      </c>
      <c r="G70" s="4">
        <v>7</v>
      </c>
      <c r="H70" s="4">
        <v>8</v>
      </c>
      <c r="I70" s="4">
        <v>7</v>
      </c>
      <c r="J70" s="4">
        <v>7</v>
      </c>
      <c r="K70" s="4">
        <v>6</v>
      </c>
      <c r="L70" s="33">
        <f t="shared" si="21"/>
        <v>61</v>
      </c>
      <c r="M70" s="4">
        <v>6</v>
      </c>
      <c r="N70" s="4">
        <v>11</v>
      </c>
      <c r="O70" s="4">
        <v>11</v>
      </c>
      <c r="P70" s="4">
        <v>4</v>
      </c>
      <c r="Q70" s="4">
        <v>8</v>
      </c>
      <c r="R70" s="4">
        <v>8</v>
      </c>
      <c r="S70" s="4">
        <v>9</v>
      </c>
      <c r="T70" s="4">
        <v>7</v>
      </c>
      <c r="U70" s="34">
        <v>9</v>
      </c>
      <c r="V70" s="33">
        <f>IF(U70&gt;"a",U70,SUM(M70:U70))</f>
        <v>73</v>
      </c>
      <c r="W70" s="35">
        <f>IF(V70&gt;"a",V70,L70+V70)</f>
        <v>134</v>
      </c>
      <c r="X70" s="20"/>
    </row>
    <row r="71" spans="1:24" ht="12" thickBot="1">
      <c r="A71" s="36" t="s">
        <v>5</v>
      </c>
      <c r="B71" s="5" t="str">
        <f>B70</f>
        <v>OF</v>
      </c>
      <c r="C71" s="5">
        <f aca="true" t="shared" si="22" ref="C71:K71">MIN(C66:C70)</f>
        <v>4</v>
      </c>
      <c r="D71" s="5">
        <f t="shared" si="22"/>
        <v>4</v>
      </c>
      <c r="E71" s="5">
        <f t="shared" si="22"/>
        <v>6</v>
      </c>
      <c r="F71" s="5">
        <f t="shared" si="22"/>
        <v>6</v>
      </c>
      <c r="G71" s="5">
        <f t="shared" si="22"/>
        <v>7</v>
      </c>
      <c r="H71" s="5">
        <f t="shared" si="22"/>
        <v>6</v>
      </c>
      <c r="I71" s="5">
        <f t="shared" si="22"/>
        <v>5</v>
      </c>
      <c r="J71" s="5">
        <f t="shared" si="22"/>
        <v>5</v>
      </c>
      <c r="K71" s="5">
        <f t="shared" si="22"/>
        <v>6</v>
      </c>
      <c r="L71" s="37">
        <f t="shared" si="21"/>
        <v>49</v>
      </c>
      <c r="M71" s="5">
        <f aca="true" t="shared" si="23" ref="M71:U71">MIN(M66:M70)</f>
        <v>6</v>
      </c>
      <c r="N71" s="5">
        <f t="shared" si="23"/>
        <v>6</v>
      </c>
      <c r="O71" s="5">
        <f t="shared" si="23"/>
        <v>4</v>
      </c>
      <c r="P71" s="5">
        <f t="shared" si="23"/>
        <v>4</v>
      </c>
      <c r="Q71" s="5">
        <f t="shared" si="23"/>
        <v>6</v>
      </c>
      <c r="R71" s="5">
        <f t="shared" si="23"/>
        <v>6</v>
      </c>
      <c r="S71" s="5">
        <f t="shared" si="23"/>
        <v>6</v>
      </c>
      <c r="T71" s="5">
        <f t="shared" si="23"/>
        <v>6</v>
      </c>
      <c r="U71" s="38">
        <f t="shared" si="23"/>
        <v>6</v>
      </c>
      <c r="V71" s="37">
        <f>SUM(M71:U71)</f>
        <v>50</v>
      </c>
      <c r="W71" s="39">
        <f>L71+V71</f>
        <v>99</v>
      </c>
      <c r="X71" s="20"/>
    </row>
    <row r="72" spans="1:2" ht="12.75" thickBot="1" thickTop="1">
      <c r="A72" s="40"/>
      <c r="B72" s="41"/>
    </row>
    <row r="73" spans="1:24" ht="16.5" thickTop="1">
      <c r="A73" s="23" t="s">
        <v>56</v>
      </c>
      <c r="B73" s="3" t="s">
        <v>1</v>
      </c>
      <c r="C73" s="43">
        <v>1</v>
      </c>
      <c r="D73" s="43">
        <v>2</v>
      </c>
      <c r="E73" s="43">
        <v>3</v>
      </c>
      <c r="F73" s="43">
        <v>4</v>
      </c>
      <c r="G73" s="43">
        <v>5</v>
      </c>
      <c r="H73" s="43">
        <v>6</v>
      </c>
      <c r="I73" s="43">
        <v>7</v>
      </c>
      <c r="J73" s="43">
        <v>8</v>
      </c>
      <c r="K73" s="43">
        <v>9</v>
      </c>
      <c r="L73" s="44" t="s">
        <v>2</v>
      </c>
      <c r="M73" s="43">
        <v>10</v>
      </c>
      <c r="N73" s="43">
        <v>11</v>
      </c>
      <c r="O73" s="43">
        <v>12</v>
      </c>
      <c r="P73" s="43">
        <v>13</v>
      </c>
      <c r="Q73" s="43">
        <v>14</v>
      </c>
      <c r="R73" s="43">
        <v>15</v>
      </c>
      <c r="S73" s="43">
        <v>16</v>
      </c>
      <c r="T73" s="43">
        <v>17</v>
      </c>
      <c r="U73" s="45">
        <v>18</v>
      </c>
      <c r="V73" s="44" t="s">
        <v>3</v>
      </c>
      <c r="W73" s="46" t="s">
        <v>4</v>
      </c>
      <c r="X73" s="20"/>
    </row>
    <row r="74" spans="1:24" ht="11.25">
      <c r="A74" s="27" t="s">
        <v>79</v>
      </c>
      <c r="B74" s="3" t="s">
        <v>57</v>
      </c>
      <c r="C74" s="3">
        <v>6</v>
      </c>
      <c r="D74" s="3">
        <v>3</v>
      </c>
      <c r="E74" s="3">
        <v>6</v>
      </c>
      <c r="F74" s="3">
        <v>5</v>
      </c>
      <c r="G74" s="3">
        <v>5</v>
      </c>
      <c r="H74" s="3">
        <v>5</v>
      </c>
      <c r="I74" s="3">
        <v>7</v>
      </c>
      <c r="J74" s="3">
        <v>8</v>
      </c>
      <c r="K74" s="3">
        <v>7</v>
      </c>
      <c r="L74" s="24">
        <f aca="true" t="shared" si="24" ref="L74:L79">SUM(C74:K74)</f>
        <v>52</v>
      </c>
      <c r="M74" s="3">
        <v>4</v>
      </c>
      <c r="N74" s="3">
        <v>5</v>
      </c>
      <c r="O74" s="3">
        <v>5</v>
      </c>
      <c r="P74" s="3">
        <v>3</v>
      </c>
      <c r="Q74" s="3">
        <v>5</v>
      </c>
      <c r="R74" s="3">
        <v>7</v>
      </c>
      <c r="S74" s="3">
        <v>5</v>
      </c>
      <c r="T74" s="3">
        <v>6</v>
      </c>
      <c r="U74" s="28">
        <v>6</v>
      </c>
      <c r="V74" s="24">
        <f>IF(U74&gt;"a",U74,SUM(M74:U74))</f>
        <v>46</v>
      </c>
      <c r="W74" s="29">
        <f>IF(V74&gt;"a",V74,L74+V74)</f>
        <v>98</v>
      </c>
      <c r="X74" s="20"/>
    </row>
    <row r="75" spans="1:24" ht="11.25">
      <c r="A75" s="27" t="s">
        <v>80</v>
      </c>
      <c r="B75" s="7" t="str">
        <f>IF(B74="","",B74)</f>
        <v>PR</v>
      </c>
      <c r="C75" s="3">
        <v>6</v>
      </c>
      <c r="D75" s="3">
        <v>6</v>
      </c>
      <c r="E75" s="3">
        <v>5</v>
      </c>
      <c r="F75" s="3">
        <v>6</v>
      </c>
      <c r="G75" s="3">
        <v>5</v>
      </c>
      <c r="H75" s="3">
        <v>5</v>
      </c>
      <c r="I75" s="3">
        <v>4</v>
      </c>
      <c r="J75" s="3">
        <v>6</v>
      </c>
      <c r="K75" s="28">
        <v>6</v>
      </c>
      <c r="L75" s="24">
        <f t="shared" si="24"/>
        <v>49</v>
      </c>
      <c r="M75" s="3">
        <v>4</v>
      </c>
      <c r="N75" s="3">
        <v>7</v>
      </c>
      <c r="O75" s="3">
        <v>6</v>
      </c>
      <c r="P75" s="3">
        <v>4</v>
      </c>
      <c r="Q75" s="3">
        <v>6</v>
      </c>
      <c r="R75" s="3">
        <v>5</v>
      </c>
      <c r="S75" s="3">
        <v>7</v>
      </c>
      <c r="T75" s="3">
        <v>6</v>
      </c>
      <c r="U75" s="28">
        <v>7</v>
      </c>
      <c r="V75" s="24">
        <f>IF(U75&gt;"a",U75,SUM(M75:U75))</f>
        <v>52</v>
      </c>
      <c r="W75" s="29">
        <f>IF(V75&gt;"a",V75,L75+V75)</f>
        <v>101</v>
      </c>
      <c r="X75" s="20" t="s">
        <v>4</v>
      </c>
    </row>
    <row r="76" spans="1:24" ht="12" thickBot="1">
      <c r="A76" s="27" t="s">
        <v>81</v>
      </c>
      <c r="B76" s="7" t="str">
        <f>B75</f>
        <v>PR</v>
      </c>
      <c r="C76" s="3">
        <v>5</v>
      </c>
      <c r="D76" s="3">
        <v>6</v>
      </c>
      <c r="E76" s="3">
        <v>7</v>
      </c>
      <c r="F76" s="3">
        <v>8</v>
      </c>
      <c r="G76" s="3">
        <v>5</v>
      </c>
      <c r="H76" s="3">
        <v>6</v>
      </c>
      <c r="I76" s="3">
        <v>6</v>
      </c>
      <c r="J76" s="3">
        <v>5</v>
      </c>
      <c r="K76" s="3">
        <v>7</v>
      </c>
      <c r="L76" s="24">
        <f t="shared" si="24"/>
        <v>55</v>
      </c>
      <c r="M76" s="3">
        <v>7</v>
      </c>
      <c r="N76" s="3">
        <v>6</v>
      </c>
      <c r="O76" s="3">
        <v>7</v>
      </c>
      <c r="P76" s="3">
        <v>5</v>
      </c>
      <c r="Q76" s="3">
        <v>6</v>
      </c>
      <c r="R76" s="3">
        <v>6</v>
      </c>
      <c r="S76" s="3">
        <v>7</v>
      </c>
      <c r="T76" s="3">
        <v>8</v>
      </c>
      <c r="U76" s="28">
        <v>7</v>
      </c>
      <c r="V76" s="24">
        <f>IF(U76&gt;"a",U76,SUM(M76:U76))</f>
        <v>59</v>
      </c>
      <c r="W76" s="29">
        <f>IF(V76&gt;"a",V76,L76+V76)</f>
        <v>114</v>
      </c>
      <c r="X76" s="30">
        <f>IF(COUNT(W74:W78)&lt;=3,"DQ",IF(COUNT(W74:W78)=4,SUM(W74:W78),SUM(W74:W78)-MAX(W74:W78)))</f>
        <v>422</v>
      </c>
    </row>
    <row r="77" spans="1:24" ht="12" thickTop="1">
      <c r="A77" s="27" t="s">
        <v>82</v>
      </c>
      <c r="B77" s="7" t="str">
        <f>B76</f>
        <v>PR</v>
      </c>
      <c r="C77" s="3">
        <v>9</v>
      </c>
      <c r="D77" s="3">
        <v>5</v>
      </c>
      <c r="E77" s="3">
        <v>7</v>
      </c>
      <c r="F77" s="3">
        <v>7</v>
      </c>
      <c r="G77" s="3">
        <v>7</v>
      </c>
      <c r="H77" s="3">
        <v>11</v>
      </c>
      <c r="I77" s="3">
        <v>6</v>
      </c>
      <c r="J77" s="3">
        <v>9</v>
      </c>
      <c r="K77" s="3">
        <v>9</v>
      </c>
      <c r="L77" s="24">
        <f t="shared" si="24"/>
        <v>70</v>
      </c>
      <c r="M77" s="3">
        <v>7</v>
      </c>
      <c r="N77" s="3">
        <v>8</v>
      </c>
      <c r="O77" s="3">
        <v>7</v>
      </c>
      <c r="P77" s="3">
        <v>6</v>
      </c>
      <c r="Q77" s="3">
        <v>9</v>
      </c>
      <c r="R77" s="3">
        <v>7</v>
      </c>
      <c r="S77" s="3">
        <v>6</v>
      </c>
      <c r="T77" s="3">
        <v>11</v>
      </c>
      <c r="U77" s="28">
        <v>9</v>
      </c>
      <c r="V77" s="24">
        <f>IF(U77&gt;"a",U77,SUM(M77:U77))</f>
        <v>70</v>
      </c>
      <c r="W77" s="29">
        <f>IF(V77&gt;"a",V77,L77+V77)</f>
        <v>140</v>
      </c>
      <c r="X77" s="20"/>
    </row>
    <row r="78" spans="1:24" ht="11.25">
      <c r="A78" s="31" t="s">
        <v>83</v>
      </c>
      <c r="B78" s="32" t="str">
        <f>B77</f>
        <v>PR</v>
      </c>
      <c r="C78" s="4">
        <v>6</v>
      </c>
      <c r="D78" s="4">
        <v>5</v>
      </c>
      <c r="E78" s="4">
        <v>5</v>
      </c>
      <c r="F78" s="4">
        <v>6</v>
      </c>
      <c r="G78" s="4">
        <v>5</v>
      </c>
      <c r="H78" s="4">
        <v>7</v>
      </c>
      <c r="I78" s="4">
        <v>5</v>
      </c>
      <c r="J78" s="4">
        <v>6</v>
      </c>
      <c r="K78" s="4">
        <v>7</v>
      </c>
      <c r="L78" s="33">
        <f t="shared" si="24"/>
        <v>52</v>
      </c>
      <c r="M78" s="4">
        <v>4</v>
      </c>
      <c r="N78" s="4">
        <v>5</v>
      </c>
      <c r="O78" s="4">
        <v>8</v>
      </c>
      <c r="P78" s="4">
        <v>4</v>
      </c>
      <c r="Q78" s="4">
        <v>8</v>
      </c>
      <c r="R78" s="4">
        <v>6</v>
      </c>
      <c r="S78" s="4">
        <v>8</v>
      </c>
      <c r="T78" s="4">
        <v>8</v>
      </c>
      <c r="U78" s="34">
        <v>6</v>
      </c>
      <c r="V78" s="33">
        <f>IF(U78&gt;"a",U78,SUM(M78:U78))</f>
        <v>57</v>
      </c>
      <c r="W78" s="35">
        <f>IF(V78&gt;"a",V78,L78+V78)</f>
        <v>109</v>
      </c>
      <c r="X78" s="20"/>
    </row>
    <row r="79" spans="1:24" ht="12" thickBot="1">
      <c r="A79" s="36" t="s">
        <v>5</v>
      </c>
      <c r="B79" s="5" t="str">
        <f>B78</f>
        <v>PR</v>
      </c>
      <c r="C79" s="5">
        <f aca="true" t="shared" si="25" ref="C79:K79">MIN(C74:C78)</f>
        <v>5</v>
      </c>
      <c r="D79" s="5">
        <f t="shared" si="25"/>
        <v>3</v>
      </c>
      <c r="E79" s="5">
        <f t="shared" si="25"/>
        <v>5</v>
      </c>
      <c r="F79" s="5">
        <f t="shared" si="25"/>
        <v>5</v>
      </c>
      <c r="G79" s="5">
        <f t="shared" si="25"/>
        <v>5</v>
      </c>
      <c r="H79" s="5">
        <f t="shared" si="25"/>
        <v>5</v>
      </c>
      <c r="I79" s="5">
        <f t="shared" si="25"/>
        <v>4</v>
      </c>
      <c r="J79" s="5">
        <f t="shared" si="25"/>
        <v>5</v>
      </c>
      <c r="K79" s="5">
        <f t="shared" si="25"/>
        <v>6</v>
      </c>
      <c r="L79" s="37">
        <f t="shared" si="24"/>
        <v>43</v>
      </c>
      <c r="M79" s="5">
        <f aca="true" t="shared" si="26" ref="M79:U79">MIN(M74:M78)</f>
        <v>4</v>
      </c>
      <c r="N79" s="5">
        <f t="shared" si="26"/>
        <v>5</v>
      </c>
      <c r="O79" s="5">
        <f t="shared" si="26"/>
        <v>5</v>
      </c>
      <c r="P79" s="5">
        <f t="shared" si="26"/>
        <v>3</v>
      </c>
      <c r="Q79" s="5">
        <f t="shared" si="26"/>
        <v>5</v>
      </c>
      <c r="R79" s="5">
        <f t="shared" si="26"/>
        <v>5</v>
      </c>
      <c r="S79" s="5">
        <f t="shared" si="26"/>
        <v>5</v>
      </c>
      <c r="T79" s="5">
        <f t="shared" si="26"/>
        <v>6</v>
      </c>
      <c r="U79" s="38">
        <f t="shared" si="26"/>
        <v>6</v>
      </c>
      <c r="V79" s="37">
        <f>SUM(M79:U79)</f>
        <v>44</v>
      </c>
      <c r="W79" s="39">
        <f>L79+V79</f>
        <v>87</v>
      </c>
      <c r="X79" s="20"/>
    </row>
    <row r="80" spans="1:2" ht="12.75" thickBot="1" thickTop="1">
      <c r="A80" s="40"/>
      <c r="B80" s="41"/>
    </row>
    <row r="81" spans="1:24" ht="16.5" thickTop="1">
      <c r="A81" s="23" t="s">
        <v>58</v>
      </c>
      <c r="B81" s="3" t="s">
        <v>1</v>
      </c>
      <c r="C81" s="43">
        <v>1</v>
      </c>
      <c r="D81" s="43">
        <v>2</v>
      </c>
      <c r="E81" s="43">
        <v>3</v>
      </c>
      <c r="F81" s="43">
        <v>4</v>
      </c>
      <c r="G81" s="43">
        <v>5</v>
      </c>
      <c r="H81" s="43">
        <v>6</v>
      </c>
      <c r="I81" s="43">
        <v>7</v>
      </c>
      <c r="J81" s="43">
        <v>8</v>
      </c>
      <c r="K81" s="43">
        <v>9</v>
      </c>
      <c r="L81" s="44" t="s">
        <v>2</v>
      </c>
      <c r="M81" s="43">
        <v>10</v>
      </c>
      <c r="N81" s="43">
        <v>11</v>
      </c>
      <c r="O81" s="43">
        <v>12</v>
      </c>
      <c r="P81" s="43">
        <v>13</v>
      </c>
      <c r="Q81" s="43">
        <v>14</v>
      </c>
      <c r="R81" s="43">
        <v>15</v>
      </c>
      <c r="S81" s="43">
        <v>16</v>
      </c>
      <c r="T81" s="43">
        <v>17</v>
      </c>
      <c r="U81" s="45">
        <v>18</v>
      </c>
      <c r="V81" s="44" t="s">
        <v>3</v>
      </c>
      <c r="W81" s="46" t="s">
        <v>4</v>
      </c>
      <c r="X81" s="20"/>
    </row>
    <row r="82" spans="1:24" ht="11.25">
      <c r="A82" s="27" t="s">
        <v>64</v>
      </c>
      <c r="B82" s="3" t="s">
        <v>59</v>
      </c>
      <c r="C82" s="3">
        <v>6</v>
      </c>
      <c r="D82" s="3">
        <v>3</v>
      </c>
      <c r="E82" s="3">
        <v>8</v>
      </c>
      <c r="F82" s="3">
        <v>8</v>
      </c>
      <c r="G82" s="3">
        <v>9</v>
      </c>
      <c r="H82" s="3">
        <v>11</v>
      </c>
      <c r="I82" s="3">
        <v>9</v>
      </c>
      <c r="J82" s="3">
        <v>10</v>
      </c>
      <c r="K82" s="3">
        <v>5</v>
      </c>
      <c r="L82" s="24">
        <f aca="true" t="shared" si="27" ref="L82:L87">SUM(C82:K82)</f>
        <v>69</v>
      </c>
      <c r="M82" s="3">
        <v>3</v>
      </c>
      <c r="N82" s="3">
        <v>9</v>
      </c>
      <c r="O82" s="3">
        <v>7</v>
      </c>
      <c r="P82" s="3">
        <v>6</v>
      </c>
      <c r="Q82" s="3">
        <v>8</v>
      </c>
      <c r="R82" s="3">
        <v>8</v>
      </c>
      <c r="S82" s="3">
        <v>9</v>
      </c>
      <c r="T82" s="3">
        <v>8</v>
      </c>
      <c r="U82" s="28">
        <v>6</v>
      </c>
      <c r="V82" s="24">
        <f>IF(U82&gt;"a",U82,SUM(M82:U82))</f>
        <v>64</v>
      </c>
      <c r="W82" s="29">
        <f>IF(V82&gt;"a",V82,L82+V82)</f>
        <v>133</v>
      </c>
      <c r="X82" s="20"/>
    </row>
    <row r="83" spans="1:24" ht="11.25">
      <c r="A83" s="27" t="s">
        <v>65</v>
      </c>
      <c r="B83" s="7" t="str">
        <f>IF(B82="","",B82)</f>
        <v>SEY</v>
      </c>
      <c r="C83" s="3">
        <v>8</v>
      </c>
      <c r="D83" s="3">
        <v>6</v>
      </c>
      <c r="E83" s="3">
        <v>7</v>
      </c>
      <c r="F83" s="3">
        <v>11</v>
      </c>
      <c r="G83" s="3">
        <v>7</v>
      </c>
      <c r="H83" s="3">
        <v>9</v>
      </c>
      <c r="I83" s="3">
        <v>10</v>
      </c>
      <c r="J83" s="3">
        <v>11</v>
      </c>
      <c r="K83" s="28">
        <v>9</v>
      </c>
      <c r="L83" s="24">
        <f t="shared" si="27"/>
        <v>78</v>
      </c>
      <c r="M83" s="3">
        <v>10</v>
      </c>
      <c r="N83" s="3">
        <v>6</v>
      </c>
      <c r="O83" s="3">
        <v>11</v>
      </c>
      <c r="P83" s="3">
        <v>7</v>
      </c>
      <c r="Q83" s="3">
        <v>10</v>
      </c>
      <c r="R83" s="3">
        <v>7</v>
      </c>
      <c r="S83" s="3">
        <v>8</v>
      </c>
      <c r="T83" s="3">
        <v>11</v>
      </c>
      <c r="U83" s="28">
        <v>9</v>
      </c>
      <c r="V83" s="24">
        <f>IF(U83&gt;"a",U83,SUM(M83:U83))</f>
        <v>79</v>
      </c>
      <c r="W83" s="29">
        <f>IF(V83&gt;"a",V83,L83+V83)</f>
        <v>157</v>
      </c>
      <c r="X83" s="20" t="s">
        <v>4</v>
      </c>
    </row>
    <row r="84" spans="1:24" ht="12" thickBot="1">
      <c r="A84" s="27" t="s">
        <v>25</v>
      </c>
      <c r="B84" s="7" t="str">
        <f>B83</f>
        <v>SEY</v>
      </c>
      <c r="C84" s="3"/>
      <c r="D84" s="3"/>
      <c r="E84" s="3"/>
      <c r="F84" s="3"/>
      <c r="G84" s="3"/>
      <c r="H84" s="3"/>
      <c r="I84" s="3"/>
      <c r="J84" s="3"/>
      <c r="K84" s="3"/>
      <c r="L84" s="24">
        <f t="shared" si="27"/>
        <v>0</v>
      </c>
      <c r="M84" s="3"/>
      <c r="N84" s="3"/>
      <c r="O84" s="3"/>
      <c r="P84" s="3"/>
      <c r="Q84" s="3"/>
      <c r="R84" s="3"/>
      <c r="S84" s="3"/>
      <c r="T84" s="3"/>
      <c r="U84" s="28" t="s">
        <v>68</v>
      </c>
      <c r="V84" s="24" t="str">
        <f>IF(U84&gt;"a",U84,SUM(M84:U84))</f>
        <v>WD</v>
      </c>
      <c r="W84" s="29" t="str">
        <f>IF(V84&gt;"a",V84,L84+V84)</f>
        <v>WD</v>
      </c>
      <c r="X84" s="30">
        <f>IF(COUNT(W82:W86)&lt;=3,"DQ",IF(COUNT(W82:W86)=4,SUM(W82:W86),SUM(W82:W86)-MAX(W82:W86)))</f>
        <v>566</v>
      </c>
    </row>
    <row r="85" spans="1:24" ht="12" thickTop="1">
      <c r="A85" s="27" t="s">
        <v>66</v>
      </c>
      <c r="B85" s="7" t="str">
        <f>B84</f>
        <v>SEY</v>
      </c>
      <c r="C85" s="3">
        <v>7</v>
      </c>
      <c r="D85" s="3">
        <v>4</v>
      </c>
      <c r="E85" s="3">
        <v>6</v>
      </c>
      <c r="F85" s="3">
        <v>11</v>
      </c>
      <c r="G85" s="3">
        <v>7</v>
      </c>
      <c r="H85" s="3">
        <v>10</v>
      </c>
      <c r="I85" s="3">
        <v>3</v>
      </c>
      <c r="J85" s="3">
        <v>9</v>
      </c>
      <c r="K85" s="3">
        <v>6</v>
      </c>
      <c r="L85" s="24">
        <f t="shared" si="27"/>
        <v>63</v>
      </c>
      <c r="M85" s="3">
        <v>7</v>
      </c>
      <c r="N85" s="3">
        <v>10</v>
      </c>
      <c r="O85" s="3">
        <v>7</v>
      </c>
      <c r="P85" s="3">
        <v>4</v>
      </c>
      <c r="Q85" s="3">
        <v>11</v>
      </c>
      <c r="R85" s="3">
        <v>10</v>
      </c>
      <c r="S85" s="3">
        <v>7</v>
      </c>
      <c r="T85" s="3">
        <v>10</v>
      </c>
      <c r="U85" s="28">
        <v>11</v>
      </c>
      <c r="V85" s="24">
        <f>IF(U85&gt;"a",U85,SUM(M85:U85))</f>
        <v>77</v>
      </c>
      <c r="W85" s="29">
        <f>IF(V85&gt;"a",V85,L85+V85)</f>
        <v>140</v>
      </c>
      <c r="X85" s="20"/>
    </row>
    <row r="86" spans="1:24" ht="11.25">
      <c r="A86" s="31" t="s">
        <v>67</v>
      </c>
      <c r="B86" s="32" t="str">
        <f>B85</f>
        <v>SEY</v>
      </c>
      <c r="C86" s="4">
        <v>5</v>
      </c>
      <c r="D86" s="4">
        <v>6</v>
      </c>
      <c r="E86" s="4">
        <v>9</v>
      </c>
      <c r="F86" s="4">
        <v>8</v>
      </c>
      <c r="G86" s="4">
        <v>8</v>
      </c>
      <c r="H86" s="4">
        <v>11</v>
      </c>
      <c r="I86" s="4">
        <v>6</v>
      </c>
      <c r="J86" s="4">
        <v>7</v>
      </c>
      <c r="K86" s="4">
        <v>5</v>
      </c>
      <c r="L86" s="33">
        <f t="shared" si="27"/>
        <v>65</v>
      </c>
      <c r="M86" s="4">
        <v>6</v>
      </c>
      <c r="N86" s="4">
        <v>6</v>
      </c>
      <c r="O86" s="4">
        <v>11</v>
      </c>
      <c r="P86" s="4">
        <v>8</v>
      </c>
      <c r="Q86" s="4">
        <v>11</v>
      </c>
      <c r="R86" s="4">
        <v>6</v>
      </c>
      <c r="S86" s="4">
        <v>11</v>
      </c>
      <c r="T86" s="4">
        <v>6</v>
      </c>
      <c r="U86" s="34">
        <v>6</v>
      </c>
      <c r="V86" s="33">
        <f>IF(U86&gt;"a",U86,SUM(M86:U86))</f>
        <v>71</v>
      </c>
      <c r="W86" s="35">
        <f>IF(V86&gt;"a",V86,L86+V86)</f>
        <v>136</v>
      </c>
      <c r="X86" s="20"/>
    </row>
    <row r="87" spans="1:24" ht="12" thickBot="1">
      <c r="A87" s="36" t="s">
        <v>5</v>
      </c>
      <c r="B87" s="5" t="str">
        <f>B86</f>
        <v>SEY</v>
      </c>
      <c r="C87" s="5">
        <f aca="true" t="shared" si="28" ref="C87:K87">MIN(C82:C86)</f>
        <v>5</v>
      </c>
      <c r="D87" s="5">
        <f t="shared" si="28"/>
        <v>3</v>
      </c>
      <c r="E87" s="5">
        <f t="shared" si="28"/>
        <v>6</v>
      </c>
      <c r="F87" s="5">
        <f t="shared" si="28"/>
        <v>8</v>
      </c>
      <c r="G87" s="5">
        <f t="shared" si="28"/>
        <v>7</v>
      </c>
      <c r="H87" s="5">
        <f t="shared" si="28"/>
        <v>9</v>
      </c>
      <c r="I87" s="5">
        <f t="shared" si="28"/>
        <v>3</v>
      </c>
      <c r="J87" s="5">
        <f t="shared" si="28"/>
        <v>7</v>
      </c>
      <c r="K87" s="5">
        <f t="shared" si="28"/>
        <v>5</v>
      </c>
      <c r="L87" s="37">
        <f t="shared" si="27"/>
        <v>53</v>
      </c>
      <c r="M87" s="5">
        <f aca="true" t="shared" si="29" ref="M87:U87">MIN(M82:M86)</f>
        <v>3</v>
      </c>
      <c r="N87" s="5">
        <f t="shared" si="29"/>
        <v>6</v>
      </c>
      <c r="O87" s="5">
        <f t="shared" si="29"/>
        <v>7</v>
      </c>
      <c r="P87" s="5">
        <f t="shared" si="29"/>
        <v>4</v>
      </c>
      <c r="Q87" s="5">
        <f t="shared" si="29"/>
        <v>8</v>
      </c>
      <c r="R87" s="5">
        <f t="shared" si="29"/>
        <v>6</v>
      </c>
      <c r="S87" s="5">
        <f t="shared" si="29"/>
        <v>7</v>
      </c>
      <c r="T87" s="5">
        <f t="shared" si="29"/>
        <v>6</v>
      </c>
      <c r="U87" s="38">
        <f t="shared" si="29"/>
        <v>6</v>
      </c>
      <c r="V87" s="37">
        <f>SUM(M87:U87)</f>
        <v>53</v>
      </c>
      <c r="W87" s="39">
        <f>L87+V87</f>
        <v>106</v>
      </c>
      <c r="X87" s="20"/>
    </row>
    <row r="88" spans="1:24" ht="12.75" thickBot="1" thickTop="1">
      <c r="A88" s="40"/>
      <c r="B88" s="41"/>
      <c r="C88" s="3"/>
      <c r="D88" s="3"/>
      <c r="E88" s="3"/>
      <c r="F88" s="3"/>
      <c r="G88" s="3"/>
      <c r="H88" s="3"/>
      <c r="I88" s="3"/>
      <c r="J88" s="3"/>
      <c r="K88" s="3"/>
      <c r="L88" s="24"/>
      <c r="M88" s="3"/>
      <c r="N88" s="3"/>
      <c r="O88" s="3"/>
      <c r="P88" s="3"/>
      <c r="Q88" s="3"/>
      <c r="R88" s="3"/>
      <c r="S88" s="3"/>
      <c r="T88" s="3"/>
      <c r="U88" s="28"/>
      <c r="V88" s="24"/>
      <c r="W88" s="29"/>
      <c r="X88" s="42"/>
    </row>
    <row r="89" spans="1:24" ht="16.5" thickTop="1">
      <c r="A89" s="23" t="s">
        <v>60</v>
      </c>
      <c r="B89" s="3" t="s">
        <v>1</v>
      </c>
      <c r="C89" s="43">
        <v>1</v>
      </c>
      <c r="D89" s="43">
        <v>2</v>
      </c>
      <c r="E89" s="43">
        <v>3</v>
      </c>
      <c r="F89" s="43">
        <v>4</v>
      </c>
      <c r="G89" s="43">
        <v>5</v>
      </c>
      <c r="H89" s="43">
        <v>6</v>
      </c>
      <c r="I89" s="43">
        <v>7</v>
      </c>
      <c r="J89" s="43">
        <v>8</v>
      </c>
      <c r="K89" s="43">
        <v>9</v>
      </c>
      <c r="L89" s="44" t="s">
        <v>2</v>
      </c>
      <c r="M89" s="43">
        <v>10</v>
      </c>
      <c r="N89" s="43">
        <v>11</v>
      </c>
      <c r="O89" s="43">
        <v>12</v>
      </c>
      <c r="P89" s="43">
        <v>13</v>
      </c>
      <c r="Q89" s="43">
        <v>14</v>
      </c>
      <c r="R89" s="43">
        <v>15</v>
      </c>
      <c r="S89" s="43">
        <v>16</v>
      </c>
      <c r="T89" s="43">
        <v>17</v>
      </c>
      <c r="U89" s="45">
        <v>18</v>
      </c>
      <c r="V89" s="44" t="s">
        <v>3</v>
      </c>
      <c r="W89" s="46" t="s">
        <v>4</v>
      </c>
      <c r="X89" s="20"/>
    </row>
    <row r="90" spans="1:24" ht="11.25">
      <c r="A90" s="27" t="s">
        <v>93</v>
      </c>
      <c r="B90" s="3" t="s">
        <v>61</v>
      </c>
      <c r="C90" s="3">
        <v>4</v>
      </c>
      <c r="D90" s="3">
        <v>7</v>
      </c>
      <c r="E90" s="3">
        <v>6</v>
      </c>
      <c r="F90" s="3">
        <v>6</v>
      </c>
      <c r="G90" s="3">
        <v>5</v>
      </c>
      <c r="H90" s="3">
        <v>6</v>
      </c>
      <c r="I90" s="3">
        <v>3</v>
      </c>
      <c r="J90" s="3">
        <v>9</v>
      </c>
      <c r="K90" s="3">
        <v>7</v>
      </c>
      <c r="L90" s="24">
        <f aca="true" t="shared" si="30" ref="L90:L95">SUM(C90:K90)</f>
        <v>53</v>
      </c>
      <c r="M90" s="3">
        <v>4</v>
      </c>
      <c r="N90" s="3">
        <v>5</v>
      </c>
      <c r="O90" s="3">
        <v>6</v>
      </c>
      <c r="P90" s="3">
        <v>3</v>
      </c>
      <c r="Q90" s="3">
        <v>7</v>
      </c>
      <c r="R90" s="3">
        <v>7</v>
      </c>
      <c r="S90" s="3">
        <v>6</v>
      </c>
      <c r="T90" s="3">
        <v>10</v>
      </c>
      <c r="U90" s="28">
        <v>5</v>
      </c>
      <c r="V90" s="24">
        <f>IF(U90&gt;"a",U90,SUM(M90:U90))</f>
        <v>53</v>
      </c>
      <c r="W90" s="29">
        <f>IF(V90&gt;"a",V90,L90+V90)</f>
        <v>106</v>
      </c>
      <c r="X90" s="20"/>
    </row>
    <row r="91" spans="1:24" ht="11.25">
      <c r="A91" s="27" t="s">
        <v>94</v>
      </c>
      <c r="B91" s="7" t="str">
        <f>IF(B90="","",B90)</f>
        <v>SHA</v>
      </c>
      <c r="C91" s="3">
        <v>5</v>
      </c>
      <c r="D91" s="3">
        <v>5</v>
      </c>
      <c r="E91" s="3">
        <v>6</v>
      </c>
      <c r="F91" s="3">
        <v>7</v>
      </c>
      <c r="G91" s="3">
        <v>6</v>
      </c>
      <c r="H91" s="3">
        <v>7</v>
      </c>
      <c r="I91" s="3">
        <v>6</v>
      </c>
      <c r="J91" s="3">
        <v>6</v>
      </c>
      <c r="K91" s="28">
        <v>7</v>
      </c>
      <c r="L91" s="24">
        <f t="shared" si="30"/>
        <v>55</v>
      </c>
      <c r="M91" s="3">
        <v>4</v>
      </c>
      <c r="N91" s="3">
        <v>5</v>
      </c>
      <c r="O91" s="3">
        <v>6</v>
      </c>
      <c r="P91" s="3">
        <v>7</v>
      </c>
      <c r="Q91" s="3">
        <v>5</v>
      </c>
      <c r="R91" s="3">
        <v>6</v>
      </c>
      <c r="S91" s="3">
        <v>5</v>
      </c>
      <c r="T91" s="3">
        <v>9</v>
      </c>
      <c r="U91" s="28">
        <v>5</v>
      </c>
      <c r="V91" s="24">
        <f>IF(U91&gt;"a",U91,SUM(M91:U91))</f>
        <v>52</v>
      </c>
      <c r="W91" s="29">
        <f>IF(V91&gt;"a",V91,L91+V91)</f>
        <v>107</v>
      </c>
      <c r="X91" s="20" t="s">
        <v>4</v>
      </c>
    </row>
    <row r="92" spans="1:24" ht="12" thickBot="1">
      <c r="A92" s="27" t="s">
        <v>95</v>
      </c>
      <c r="B92" s="7" t="str">
        <f>B91</f>
        <v>SHA</v>
      </c>
      <c r="C92" s="3">
        <v>6</v>
      </c>
      <c r="D92" s="3">
        <v>5</v>
      </c>
      <c r="E92" s="3">
        <v>6</v>
      </c>
      <c r="F92" s="3">
        <v>6</v>
      </c>
      <c r="G92" s="3">
        <v>7</v>
      </c>
      <c r="H92" s="3">
        <v>7</v>
      </c>
      <c r="I92" s="3">
        <v>5</v>
      </c>
      <c r="J92" s="3">
        <v>5</v>
      </c>
      <c r="K92" s="3">
        <v>7</v>
      </c>
      <c r="L92" s="24">
        <f t="shared" si="30"/>
        <v>54</v>
      </c>
      <c r="M92" s="3">
        <v>5</v>
      </c>
      <c r="N92" s="3">
        <v>7</v>
      </c>
      <c r="O92" s="3">
        <v>7</v>
      </c>
      <c r="P92" s="3">
        <v>6</v>
      </c>
      <c r="Q92" s="3">
        <v>8</v>
      </c>
      <c r="R92" s="3">
        <v>7</v>
      </c>
      <c r="S92" s="3">
        <v>6</v>
      </c>
      <c r="T92" s="3">
        <v>8</v>
      </c>
      <c r="U92" s="28">
        <v>6</v>
      </c>
      <c r="V92" s="24">
        <f>IF(U92&gt;"a",U92,SUM(M92:U92))</f>
        <v>60</v>
      </c>
      <c r="W92" s="29">
        <f>IF(V92&gt;"a",V92,L92+V92)</f>
        <v>114</v>
      </c>
      <c r="X92" s="30">
        <f>IF(COUNT(W90:W94)&lt;=3,"DQ",IF(COUNT(W90:W94)=4,SUM(W90:W94),SUM(W90:W94)-MAX(W90:W94)))</f>
        <v>428</v>
      </c>
    </row>
    <row r="93" spans="1:24" ht="12" thickTop="1">
      <c r="A93" s="27" t="s">
        <v>96</v>
      </c>
      <c r="B93" s="7" t="str">
        <f>B92</f>
        <v>SHA</v>
      </c>
      <c r="C93" s="3">
        <v>7</v>
      </c>
      <c r="D93" s="3">
        <v>7</v>
      </c>
      <c r="E93" s="3">
        <v>6</v>
      </c>
      <c r="F93" s="3">
        <v>6</v>
      </c>
      <c r="G93" s="3">
        <v>7</v>
      </c>
      <c r="H93" s="3">
        <v>7</v>
      </c>
      <c r="I93" s="3">
        <v>6</v>
      </c>
      <c r="J93" s="3">
        <v>4</v>
      </c>
      <c r="K93" s="3">
        <v>6</v>
      </c>
      <c r="L93" s="24">
        <f t="shared" si="30"/>
        <v>56</v>
      </c>
      <c r="M93" s="3">
        <v>4</v>
      </c>
      <c r="N93" s="3">
        <v>6</v>
      </c>
      <c r="O93" s="3">
        <v>7</v>
      </c>
      <c r="P93" s="3">
        <v>4</v>
      </c>
      <c r="Q93" s="3">
        <v>8</v>
      </c>
      <c r="R93" s="3">
        <v>7</v>
      </c>
      <c r="S93" s="3">
        <v>4</v>
      </c>
      <c r="T93" s="3">
        <v>7</v>
      </c>
      <c r="U93" s="28">
        <v>6</v>
      </c>
      <c r="V93" s="24">
        <f>IF(U93&gt;"a",U93,SUM(M93:U93))</f>
        <v>53</v>
      </c>
      <c r="W93" s="29">
        <f>IF(V93&gt;"a",V93,L93+V93)</f>
        <v>109</v>
      </c>
      <c r="X93" s="20"/>
    </row>
    <row r="94" spans="1:24" ht="11.25">
      <c r="A94" s="31" t="s">
        <v>97</v>
      </c>
      <c r="B94" s="32" t="str">
        <f>B93</f>
        <v>SHA</v>
      </c>
      <c r="C94" s="4">
        <v>6</v>
      </c>
      <c r="D94" s="4">
        <v>4</v>
      </c>
      <c r="E94" s="4">
        <v>6</v>
      </c>
      <c r="F94" s="4">
        <v>7</v>
      </c>
      <c r="G94" s="4">
        <v>6</v>
      </c>
      <c r="H94" s="4">
        <v>10</v>
      </c>
      <c r="I94" s="4">
        <v>6</v>
      </c>
      <c r="J94" s="4">
        <v>5</v>
      </c>
      <c r="K94" s="4">
        <v>6</v>
      </c>
      <c r="L94" s="33">
        <f t="shared" si="30"/>
        <v>56</v>
      </c>
      <c r="M94" s="4">
        <v>3</v>
      </c>
      <c r="N94" s="4">
        <v>5</v>
      </c>
      <c r="O94" s="4">
        <v>4</v>
      </c>
      <c r="P94" s="4">
        <v>4</v>
      </c>
      <c r="Q94" s="4">
        <v>6</v>
      </c>
      <c r="R94" s="4">
        <v>4</v>
      </c>
      <c r="S94" s="4">
        <v>6</v>
      </c>
      <c r="T94" s="4">
        <v>8</v>
      </c>
      <c r="U94" s="34">
        <v>10</v>
      </c>
      <c r="V94" s="33">
        <f>IF(U94&gt;"a",U94,SUM(M94:U94))</f>
        <v>50</v>
      </c>
      <c r="W94" s="35">
        <f>IF(V94&gt;"a",V94,L94+V94)</f>
        <v>106</v>
      </c>
      <c r="X94" s="20"/>
    </row>
    <row r="95" spans="1:24" ht="12" thickBot="1">
      <c r="A95" s="36" t="s">
        <v>5</v>
      </c>
      <c r="B95" s="5" t="str">
        <f>B94</f>
        <v>SHA</v>
      </c>
      <c r="C95" s="5">
        <f aca="true" t="shared" si="31" ref="C95:K95">MIN(C90:C94)</f>
        <v>4</v>
      </c>
      <c r="D95" s="5">
        <f t="shared" si="31"/>
        <v>4</v>
      </c>
      <c r="E95" s="5">
        <f t="shared" si="31"/>
        <v>6</v>
      </c>
      <c r="F95" s="5">
        <f t="shared" si="31"/>
        <v>6</v>
      </c>
      <c r="G95" s="5">
        <f t="shared" si="31"/>
        <v>5</v>
      </c>
      <c r="H95" s="5">
        <f t="shared" si="31"/>
        <v>6</v>
      </c>
      <c r="I95" s="5">
        <f t="shared" si="31"/>
        <v>3</v>
      </c>
      <c r="J95" s="5">
        <f t="shared" si="31"/>
        <v>4</v>
      </c>
      <c r="K95" s="5">
        <f t="shared" si="31"/>
        <v>6</v>
      </c>
      <c r="L95" s="37">
        <f t="shared" si="30"/>
        <v>44</v>
      </c>
      <c r="M95" s="5">
        <f aca="true" t="shared" si="32" ref="M95:U95">MIN(M90:M94)</f>
        <v>3</v>
      </c>
      <c r="N95" s="5">
        <f t="shared" si="32"/>
        <v>5</v>
      </c>
      <c r="O95" s="5">
        <f t="shared" si="32"/>
        <v>4</v>
      </c>
      <c r="P95" s="5">
        <f t="shared" si="32"/>
        <v>3</v>
      </c>
      <c r="Q95" s="5">
        <f t="shared" si="32"/>
        <v>5</v>
      </c>
      <c r="R95" s="5">
        <f t="shared" si="32"/>
        <v>4</v>
      </c>
      <c r="S95" s="5">
        <f t="shared" si="32"/>
        <v>4</v>
      </c>
      <c r="T95" s="5">
        <f t="shared" si="32"/>
        <v>7</v>
      </c>
      <c r="U95" s="38">
        <f t="shared" si="32"/>
        <v>5</v>
      </c>
      <c r="V95" s="37">
        <f>SUM(M95:U95)</f>
        <v>40</v>
      </c>
      <c r="W95" s="39">
        <f>L95+V95</f>
        <v>84</v>
      </c>
      <c r="X95" s="20"/>
    </row>
    <row r="96" spans="1:24" ht="12.75" thickBot="1" thickTop="1">
      <c r="A96" s="40"/>
      <c r="B96" s="41"/>
      <c r="C96" s="3"/>
      <c r="D96" s="3"/>
      <c r="E96" s="3"/>
      <c r="F96" s="3"/>
      <c r="G96" s="3"/>
      <c r="H96" s="3"/>
      <c r="I96" s="3"/>
      <c r="J96" s="3"/>
      <c r="K96" s="3"/>
      <c r="L96" s="24"/>
      <c r="M96" s="3"/>
      <c r="N96" s="3"/>
      <c r="O96" s="3"/>
      <c r="P96" s="3"/>
      <c r="Q96" s="3"/>
      <c r="R96" s="3"/>
      <c r="S96" s="3"/>
      <c r="T96" s="3"/>
      <c r="U96" s="28"/>
      <c r="V96" s="24"/>
      <c r="W96" s="29"/>
      <c r="X96" s="42"/>
    </row>
    <row r="97" spans="1:24" ht="16.5" thickTop="1">
      <c r="A97" s="23" t="s">
        <v>62</v>
      </c>
      <c r="B97" s="3" t="s">
        <v>1</v>
      </c>
      <c r="C97" s="43">
        <v>1</v>
      </c>
      <c r="D97" s="43">
        <v>2</v>
      </c>
      <c r="E97" s="43">
        <v>3</v>
      </c>
      <c r="F97" s="43">
        <v>4</v>
      </c>
      <c r="G97" s="43">
        <v>5</v>
      </c>
      <c r="H97" s="43">
        <v>6</v>
      </c>
      <c r="I97" s="43">
        <v>7</v>
      </c>
      <c r="J97" s="43">
        <v>8</v>
      </c>
      <c r="K97" s="43">
        <v>9</v>
      </c>
      <c r="L97" s="44" t="s">
        <v>2</v>
      </c>
      <c r="M97" s="43">
        <v>10</v>
      </c>
      <c r="N97" s="43">
        <v>11</v>
      </c>
      <c r="O97" s="43">
        <v>12</v>
      </c>
      <c r="P97" s="43">
        <v>13</v>
      </c>
      <c r="Q97" s="43">
        <v>14</v>
      </c>
      <c r="R97" s="43">
        <v>15</v>
      </c>
      <c r="S97" s="43">
        <v>16</v>
      </c>
      <c r="T97" s="43">
        <v>17</v>
      </c>
      <c r="U97" s="45">
        <v>18</v>
      </c>
      <c r="V97" s="44" t="s">
        <v>3</v>
      </c>
      <c r="W97" s="46" t="s">
        <v>4</v>
      </c>
      <c r="X97" s="20"/>
    </row>
    <row r="98" spans="1:24" ht="11.25">
      <c r="A98" s="27" t="s">
        <v>69</v>
      </c>
      <c r="B98" s="3" t="s">
        <v>63</v>
      </c>
      <c r="C98" s="3">
        <v>6</v>
      </c>
      <c r="D98" s="3">
        <v>5</v>
      </c>
      <c r="E98" s="3">
        <v>8</v>
      </c>
      <c r="F98" s="3">
        <v>7</v>
      </c>
      <c r="G98" s="3">
        <v>7</v>
      </c>
      <c r="H98" s="3">
        <v>10</v>
      </c>
      <c r="I98" s="3">
        <v>4</v>
      </c>
      <c r="J98" s="3">
        <v>7</v>
      </c>
      <c r="K98" s="3">
        <v>8</v>
      </c>
      <c r="L98" s="24">
        <f aca="true" t="shared" si="33" ref="L98:L103">SUM(C98:K98)</f>
        <v>62</v>
      </c>
      <c r="M98" s="3">
        <v>4</v>
      </c>
      <c r="N98" s="3">
        <v>5</v>
      </c>
      <c r="O98" s="3">
        <v>6</v>
      </c>
      <c r="P98" s="3">
        <v>3</v>
      </c>
      <c r="Q98" s="3">
        <v>5</v>
      </c>
      <c r="R98" s="3">
        <v>7</v>
      </c>
      <c r="S98" s="3">
        <v>8</v>
      </c>
      <c r="T98" s="3">
        <v>9</v>
      </c>
      <c r="U98" s="28">
        <v>6</v>
      </c>
      <c r="V98" s="24">
        <f>IF(U98&gt;"a",U98,SUM(M98:U98))</f>
        <v>53</v>
      </c>
      <c r="W98" s="29">
        <f>IF(V98&gt;"a",V98,L98+V98)</f>
        <v>115</v>
      </c>
      <c r="X98" s="20"/>
    </row>
    <row r="99" spans="1:24" ht="11.25">
      <c r="A99" s="27" t="s">
        <v>70</v>
      </c>
      <c r="B99" s="7" t="str">
        <f>IF(B98="","",B98)</f>
        <v>WDP</v>
      </c>
      <c r="C99" s="3">
        <v>7</v>
      </c>
      <c r="D99" s="3">
        <v>4</v>
      </c>
      <c r="E99" s="3">
        <v>5</v>
      </c>
      <c r="F99" s="3">
        <v>6</v>
      </c>
      <c r="G99" s="3">
        <v>6</v>
      </c>
      <c r="H99" s="3">
        <v>8</v>
      </c>
      <c r="I99" s="3">
        <v>6</v>
      </c>
      <c r="J99" s="3">
        <v>9</v>
      </c>
      <c r="K99" s="28">
        <v>7</v>
      </c>
      <c r="L99" s="24">
        <f t="shared" si="33"/>
        <v>58</v>
      </c>
      <c r="M99" s="3">
        <v>6</v>
      </c>
      <c r="N99" s="3">
        <v>6</v>
      </c>
      <c r="O99" s="3">
        <v>6</v>
      </c>
      <c r="P99" s="3">
        <v>5</v>
      </c>
      <c r="Q99" s="3">
        <v>5</v>
      </c>
      <c r="R99" s="3">
        <v>7</v>
      </c>
      <c r="S99" s="3">
        <v>7</v>
      </c>
      <c r="T99" s="3">
        <v>9</v>
      </c>
      <c r="U99" s="28">
        <v>8</v>
      </c>
      <c r="V99" s="24">
        <f>IF(U99&gt;"a",U99,SUM(M99:U99))</f>
        <v>59</v>
      </c>
      <c r="W99" s="29">
        <f>IF(V99&gt;"a",V99,L99+V99)</f>
        <v>117</v>
      </c>
      <c r="X99" s="20" t="s">
        <v>4</v>
      </c>
    </row>
    <row r="100" spans="1:24" ht="12" thickBot="1">
      <c r="A100" s="27" t="s">
        <v>71</v>
      </c>
      <c r="B100" s="7" t="str">
        <f>B99</f>
        <v>WDP</v>
      </c>
      <c r="C100" s="3">
        <v>5</v>
      </c>
      <c r="D100" s="3">
        <v>6</v>
      </c>
      <c r="E100" s="3">
        <v>8</v>
      </c>
      <c r="F100" s="3">
        <v>7</v>
      </c>
      <c r="G100" s="3">
        <v>6</v>
      </c>
      <c r="H100" s="3">
        <v>9</v>
      </c>
      <c r="I100" s="3">
        <v>6</v>
      </c>
      <c r="J100" s="3">
        <v>7</v>
      </c>
      <c r="K100" s="3">
        <v>8</v>
      </c>
      <c r="L100" s="24">
        <f t="shared" si="33"/>
        <v>62</v>
      </c>
      <c r="M100" s="3">
        <v>5</v>
      </c>
      <c r="N100" s="3">
        <v>6</v>
      </c>
      <c r="O100" s="3">
        <v>11</v>
      </c>
      <c r="P100" s="3">
        <v>7</v>
      </c>
      <c r="Q100" s="3">
        <v>7</v>
      </c>
      <c r="R100" s="3">
        <v>7</v>
      </c>
      <c r="S100" s="3">
        <v>8</v>
      </c>
      <c r="T100" s="3">
        <v>7</v>
      </c>
      <c r="U100" s="28">
        <v>8</v>
      </c>
      <c r="V100" s="24">
        <f>IF(U100&gt;"a",U100,SUM(M100:U100))</f>
        <v>66</v>
      </c>
      <c r="W100" s="29">
        <f>IF(V100&gt;"a",V100,L100+V100)</f>
        <v>128</v>
      </c>
      <c r="X100" s="30">
        <f>IF(COUNT(W98:W102)&lt;=3,"DQ",IF(COUNT(W98:W102)=4,SUM(W98:W102),SUM(W98:W102)-MAX(W98:W102)))</f>
        <v>470</v>
      </c>
    </row>
    <row r="101" spans="1:24" ht="12" thickTop="1">
      <c r="A101" s="27" t="s">
        <v>72</v>
      </c>
      <c r="B101" s="7" t="str">
        <f>B100</f>
        <v>WDP</v>
      </c>
      <c r="C101" s="3">
        <v>7</v>
      </c>
      <c r="D101" s="3">
        <v>4</v>
      </c>
      <c r="E101" s="3">
        <v>7</v>
      </c>
      <c r="F101" s="3">
        <v>8</v>
      </c>
      <c r="G101" s="3">
        <v>7</v>
      </c>
      <c r="H101" s="3">
        <v>8</v>
      </c>
      <c r="I101" s="3">
        <v>5</v>
      </c>
      <c r="J101" s="3">
        <v>5</v>
      </c>
      <c r="K101" s="3">
        <v>7</v>
      </c>
      <c r="L101" s="24">
        <f t="shared" si="33"/>
        <v>58</v>
      </c>
      <c r="M101" s="3">
        <v>3</v>
      </c>
      <c r="N101" s="3">
        <v>6</v>
      </c>
      <c r="O101" s="3">
        <v>7</v>
      </c>
      <c r="P101" s="3">
        <v>3</v>
      </c>
      <c r="Q101" s="3">
        <v>4</v>
      </c>
      <c r="R101" s="3">
        <v>7</v>
      </c>
      <c r="S101" s="3">
        <v>7</v>
      </c>
      <c r="T101" s="3">
        <v>8</v>
      </c>
      <c r="U101" s="28">
        <v>7</v>
      </c>
      <c r="V101" s="24">
        <f>IF(U101&gt;"a",U101,SUM(M101:U101))</f>
        <v>52</v>
      </c>
      <c r="W101" s="29">
        <f>IF(V101&gt;"a",V101,L101+V101)</f>
        <v>110</v>
      </c>
      <c r="X101" s="20"/>
    </row>
    <row r="102" spans="1:24" ht="11.25">
      <c r="A102" s="31" t="s">
        <v>73</v>
      </c>
      <c r="B102" s="32" t="str">
        <f>B101</f>
        <v>WDP</v>
      </c>
      <c r="C102" s="4">
        <v>8</v>
      </c>
      <c r="D102" s="4">
        <v>6</v>
      </c>
      <c r="E102" s="4">
        <v>10</v>
      </c>
      <c r="F102" s="4">
        <v>9</v>
      </c>
      <c r="G102" s="4">
        <v>8</v>
      </c>
      <c r="H102" s="4">
        <v>9</v>
      </c>
      <c r="I102" s="4">
        <v>7</v>
      </c>
      <c r="J102" s="4">
        <v>8</v>
      </c>
      <c r="K102" s="4">
        <v>9</v>
      </c>
      <c r="L102" s="33">
        <f t="shared" si="33"/>
        <v>74</v>
      </c>
      <c r="M102" s="4">
        <v>5</v>
      </c>
      <c r="N102" s="4">
        <v>7</v>
      </c>
      <c r="O102" s="4">
        <v>10</v>
      </c>
      <c r="P102" s="4">
        <v>7</v>
      </c>
      <c r="Q102" s="4">
        <v>11</v>
      </c>
      <c r="R102" s="4">
        <v>5</v>
      </c>
      <c r="S102" s="4">
        <v>9</v>
      </c>
      <c r="T102" s="4">
        <v>9</v>
      </c>
      <c r="U102" s="34">
        <v>7</v>
      </c>
      <c r="V102" s="33">
        <f>IF(U102&gt;"a",U102,SUM(M102:U102))</f>
        <v>70</v>
      </c>
      <c r="W102" s="35">
        <f>IF(V102&gt;"a",V102,L102+V102)</f>
        <v>144</v>
      </c>
      <c r="X102" s="20"/>
    </row>
    <row r="103" spans="1:24" ht="12" thickBot="1">
      <c r="A103" s="36" t="s">
        <v>5</v>
      </c>
      <c r="B103" s="5" t="str">
        <f>B102</f>
        <v>WDP</v>
      </c>
      <c r="C103" s="5">
        <f aca="true" t="shared" si="34" ref="C103:K103">MIN(C98:C102)</f>
        <v>5</v>
      </c>
      <c r="D103" s="5">
        <f t="shared" si="34"/>
        <v>4</v>
      </c>
      <c r="E103" s="5">
        <f t="shared" si="34"/>
        <v>5</v>
      </c>
      <c r="F103" s="5">
        <f t="shared" si="34"/>
        <v>6</v>
      </c>
      <c r="G103" s="5">
        <f t="shared" si="34"/>
        <v>6</v>
      </c>
      <c r="H103" s="5">
        <f t="shared" si="34"/>
        <v>8</v>
      </c>
      <c r="I103" s="5">
        <f t="shared" si="34"/>
        <v>4</v>
      </c>
      <c r="J103" s="5">
        <f t="shared" si="34"/>
        <v>5</v>
      </c>
      <c r="K103" s="5">
        <f t="shared" si="34"/>
        <v>7</v>
      </c>
      <c r="L103" s="37">
        <f t="shared" si="33"/>
        <v>50</v>
      </c>
      <c r="M103" s="5">
        <f aca="true" t="shared" si="35" ref="M103:U103">MIN(M98:M102)</f>
        <v>3</v>
      </c>
      <c r="N103" s="5">
        <f t="shared" si="35"/>
        <v>5</v>
      </c>
      <c r="O103" s="5">
        <f t="shared" si="35"/>
        <v>6</v>
      </c>
      <c r="P103" s="5">
        <f t="shared" si="35"/>
        <v>3</v>
      </c>
      <c r="Q103" s="5">
        <f t="shared" si="35"/>
        <v>4</v>
      </c>
      <c r="R103" s="5">
        <f t="shared" si="35"/>
        <v>5</v>
      </c>
      <c r="S103" s="5">
        <f t="shared" si="35"/>
        <v>7</v>
      </c>
      <c r="T103" s="5">
        <f t="shared" si="35"/>
        <v>7</v>
      </c>
      <c r="U103" s="38">
        <f t="shared" si="35"/>
        <v>6</v>
      </c>
      <c r="V103" s="37">
        <f>SUM(M103:U103)</f>
        <v>46</v>
      </c>
      <c r="W103" s="39">
        <f>L103+V103</f>
        <v>96</v>
      </c>
      <c r="X103" s="20"/>
    </row>
    <row r="104" spans="1:24" ht="12" thickTop="1">
      <c r="A104" s="6" t="s">
        <v>5</v>
      </c>
      <c r="B104" s="7" t="str">
        <f>B103</f>
        <v>WDP</v>
      </c>
      <c r="C104" s="3"/>
      <c r="D104" s="3"/>
      <c r="E104" s="3"/>
      <c r="F104" s="3"/>
      <c r="G104" s="3"/>
      <c r="H104" s="3"/>
      <c r="I104" s="3"/>
      <c r="J104" s="3"/>
      <c r="K104" s="3"/>
      <c r="L104" s="24"/>
      <c r="M104" s="3"/>
      <c r="N104" s="3"/>
      <c r="O104" s="3"/>
      <c r="P104" s="3"/>
      <c r="Q104" s="3"/>
      <c r="R104" s="3"/>
      <c r="S104" s="3"/>
      <c r="T104" s="3"/>
      <c r="U104" s="28"/>
      <c r="V104" s="24"/>
      <c r="W104" s="29"/>
      <c r="X104" s="42"/>
    </row>
    <row r="105" spans="1:21" ht="11.25">
      <c r="A105" s="8"/>
      <c r="B105" s="3"/>
      <c r="C105" s="9">
        <v>1</v>
      </c>
      <c r="D105" s="9">
        <v>2</v>
      </c>
      <c r="E105" s="9">
        <v>3</v>
      </c>
      <c r="F105" s="9">
        <v>4</v>
      </c>
      <c r="G105" s="9">
        <v>5</v>
      </c>
      <c r="H105" s="9">
        <v>6</v>
      </c>
      <c r="I105" s="9">
        <v>7</v>
      </c>
      <c r="J105" s="9">
        <v>8</v>
      </c>
      <c r="K105" s="9">
        <v>9</v>
      </c>
      <c r="L105" s="24"/>
      <c r="M105" s="9">
        <v>10</v>
      </c>
      <c r="N105" s="9">
        <v>11</v>
      </c>
      <c r="O105" s="9">
        <v>12</v>
      </c>
      <c r="P105" s="9">
        <v>13</v>
      </c>
      <c r="Q105" s="9">
        <v>14</v>
      </c>
      <c r="R105" s="9">
        <v>15</v>
      </c>
      <c r="S105" s="9">
        <v>16</v>
      </c>
      <c r="T105" s="9">
        <v>17</v>
      </c>
      <c r="U105" s="25">
        <v>18</v>
      </c>
    </row>
    <row r="106" spans="1:23" ht="11.25">
      <c r="A106" s="1" t="s">
        <v>21</v>
      </c>
      <c r="B106" s="1"/>
      <c r="C106" s="1">
        <f>(AVERAGE(C90:C94,C98:C102,C82:C86,C74:C78,C66:C70,C58:C62,C50:C54,C42:C46,C34:C38,C26:C30,C18:C22,C10:C14))</f>
        <v>5.7592592592592595</v>
      </c>
      <c r="D106" s="1">
        <f aca="true" t="shared" si="36" ref="D106:U106">(AVERAGE(D90:D94,D98:D102,D82:D86,D74:D78,D66:D70,D58:D62,D50:D54,D42:D46,D34:D38,D26:D30,D18:D22,D10:D14))</f>
        <v>4.777777777777778</v>
      </c>
      <c r="E106" s="1">
        <f t="shared" si="36"/>
        <v>6.37037037037037</v>
      </c>
      <c r="F106" s="1">
        <f t="shared" si="36"/>
        <v>7.185185185185185</v>
      </c>
      <c r="G106" s="1">
        <f t="shared" si="36"/>
        <v>6.111111111111111</v>
      </c>
      <c r="H106" s="1">
        <f t="shared" si="36"/>
        <v>7.666666666666667</v>
      </c>
      <c r="I106" s="1">
        <f t="shared" si="36"/>
        <v>5.055555555555555</v>
      </c>
      <c r="J106" s="1">
        <f t="shared" si="36"/>
        <v>6.518518518518518</v>
      </c>
      <c r="K106" s="1">
        <f t="shared" si="36"/>
        <v>6.37037037037037</v>
      </c>
      <c r="L106" s="1"/>
      <c r="M106" s="1">
        <f t="shared" si="36"/>
        <v>4.907407407407407</v>
      </c>
      <c r="N106" s="1">
        <f t="shared" si="36"/>
        <v>6.333333333333333</v>
      </c>
      <c r="O106" s="1">
        <f t="shared" si="36"/>
        <v>6.555555555555555</v>
      </c>
      <c r="P106" s="1">
        <f t="shared" si="36"/>
        <v>4.7407407407407405</v>
      </c>
      <c r="Q106" s="1">
        <f t="shared" si="36"/>
        <v>7</v>
      </c>
      <c r="R106" s="1">
        <f t="shared" si="36"/>
        <v>6.148148148148148</v>
      </c>
      <c r="S106" s="1">
        <f t="shared" si="36"/>
        <v>6.333333333333333</v>
      </c>
      <c r="T106" s="1">
        <f t="shared" si="36"/>
        <v>7.592592592592593</v>
      </c>
      <c r="U106" s="47">
        <f t="shared" si="36"/>
        <v>6.962962962962963</v>
      </c>
      <c r="V106" s="47"/>
      <c r="W106" s="1"/>
    </row>
    <row r="107" spans="1:38" ht="18" customHeight="1">
      <c r="A107" s="1" t="s">
        <v>29</v>
      </c>
      <c r="B107" s="1"/>
      <c r="C107" s="1">
        <f aca="true" t="shared" si="37" ref="C107:K107">C106-C8</f>
        <v>1.7592592592592595</v>
      </c>
      <c r="D107" s="1">
        <f t="shared" si="37"/>
        <v>1.7777777777777777</v>
      </c>
      <c r="E107" s="1">
        <f t="shared" si="37"/>
        <v>2.3703703703703702</v>
      </c>
      <c r="F107" s="1">
        <f t="shared" si="37"/>
        <v>2.185185185185185</v>
      </c>
      <c r="G107" s="1">
        <f t="shared" si="37"/>
        <v>2.1111111111111107</v>
      </c>
      <c r="H107" s="1">
        <f t="shared" si="37"/>
        <v>2.666666666666667</v>
      </c>
      <c r="I107" s="1">
        <f t="shared" si="37"/>
        <v>2.0555555555555554</v>
      </c>
      <c r="J107" s="1">
        <f t="shared" si="37"/>
        <v>2.518518518518518</v>
      </c>
      <c r="K107" s="1">
        <f t="shared" si="37"/>
        <v>2.3703703703703702</v>
      </c>
      <c r="L107" s="1"/>
      <c r="M107" s="1">
        <f aca="true" t="shared" si="38" ref="M107:U107">M106-M8</f>
        <v>1.9074074074074074</v>
      </c>
      <c r="N107" s="1">
        <f t="shared" si="38"/>
        <v>2.333333333333333</v>
      </c>
      <c r="O107" s="1">
        <f t="shared" si="38"/>
        <v>2.5555555555555554</v>
      </c>
      <c r="P107" s="1">
        <f t="shared" si="38"/>
        <v>1.7407407407407405</v>
      </c>
      <c r="Q107" s="1">
        <f t="shared" si="38"/>
        <v>3</v>
      </c>
      <c r="R107" s="1">
        <f t="shared" si="38"/>
        <v>2.148148148148148</v>
      </c>
      <c r="S107" s="1">
        <f t="shared" si="38"/>
        <v>2.333333333333333</v>
      </c>
      <c r="T107" s="1">
        <f t="shared" si="38"/>
        <v>2.5925925925925926</v>
      </c>
      <c r="U107" s="47">
        <f t="shared" si="38"/>
        <v>1.9629629629629628</v>
      </c>
      <c r="V107" s="47"/>
      <c r="W107" s="1"/>
      <c r="Z107" s="57"/>
      <c r="AA107" s="57"/>
      <c r="AB107" s="57"/>
      <c r="AC107" s="57"/>
      <c r="AD107" s="57"/>
      <c r="AE107" s="56"/>
      <c r="AF107" s="56"/>
      <c r="AG107" s="57"/>
      <c r="AH107" s="57"/>
      <c r="AI107" s="57"/>
      <c r="AJ107" s="56"/>
      <c r="AK107" s="56"/>
      <c r="AL107" s="60"/>
    </row>
    <row r="108" spans="22:38" ht="27.75">
      <c r="V108" s="47"/>
      <c r="W108" s="1"/>
      <c r="Z108" s="100" t="str">
        <f>A4</f>
        <v>Marinette Invitational</v>
      </c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60"/>
    </row>
    <row r="109" spans="1:3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N109" s="1"/>
      <c r="O109" s="1"/>
      <c r="P109" s="1"/>
      <c r="Q109" s="1"/>
      <c r="R109" s="1"/>
      <c r="S109" s="1"/>
      <c r="T109" s="1"/>
      <c r="U109" s="47"/>
      <c r="Z109" s="95" t="str">
        <f>A5</f>
        <v>Riverside Golf Club, August 20th, 2012</v>
      </c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60"/>
    </row>
    <row r="110" spans="1:3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s="1"/>
      <c r="U110" s="47"/>
      <c r="Z110" s="95" t="s">
        <v>33</v>
      </c>
      <c r="AA110" s="95"/>
      <c r="AB110" s="95"/>
      <c r="AC110" s="95"/>
      <c r="AD110" s="95"/>
      <c r="AE110" s="95"/>
      <c r="AF110" s="56"/>
      <c r="AG110" s="57"/>
      <c r="AH110" s="61" t="s">
        <v>32</v>
      </c>
      <c r="AI110" s="57"/>
      <c r="AJ110" s="62"/>
      <c r="AK110" s="56"/>
      <c r="AL110" s="60"/>
    </row>
    <row r="111" spans="1:38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s="1"/>
      <c r="U111" s="47"/>
      <c r="Z111" s="63" t="s">
        <v>9</v>
      </c>
      <c r="AA111" s="63" t="s">
        <v>31</v>
      </c>
      <c r="AB111" s="64" t="s">
        <v>10</v>
      </c>
      <c r="AC111" s="64" t="s">
        <v>11</v>
      </c>
      <c r="AD111" s="63" t="s">
        <v>7</v>
      </c>
      <c r="AE111" s="64" t="s">
        <v>12</v>
      </c>
      <c r="AF111" s="56"/>
      <c r="AG111" s="65" t="s">
        <v>1</v>
      </c>
      <c r="AH111" s="64" t="s">
        <v>0</v>
      </c>
      <c r="AI111" s="64" t="s">
        <v>30</v>
      </c>
      <c r="AJ111" s="64" t="s">
        <v>15</v>
      </c>
      <c r="AK111" s="64" t="s">
        <v>8</v>
      </c>
      <c r="AL111" s="60"/>
    </row>
    <row r="112" spans="1:38" ht="11.25">
      <c r="A112" s="57"/>
      <c r="B112" s="57"/>
      <c r="C112" s="57"/>
      <c r="D112" s="57"/>
      <c r="E112" s="1"/>
      <c r="F112" s="1"/>
      <c r="G112" s="1"/>
      <c r="H112" s="1"/>
      <c r="I112" s="1"/>
      <c r="J112" s="1"/>
      <c r="K112" s="1"/>
      <c r="M112" s="1"/>
      <c r="N112" s="1"/>
      <c r="O112" s="1"/>
      <c r="P112" s="1"/>
      <c r="Q112" s="1"/>
      <c r="R112" s="1"/>
      <c r="S112" s="1"/>
      <c r="T112" s="1"/>
      <c r="U112" s="47"/>
      <c r="Z112" s="57" t="str">
        <f>$B$50</f>
        <v>MAR</v>
      </c>
      <c r="AA112" s="57" t="str">
        <f>$A$50</f>
        <v>Abby Dufrane</v>
      </c>
      <c r="AB112" s="56">
        <f>$L$50</f>
        <v>38</v>
      </c>
      <c r="AC112" s="56">
        <f>$V$50</f>
        <v>40</v>
      </c>
      <c r="AD112" s="56">
        <f>$W$50</f>
        <v>78</v>
      </c>
      <c r="AE112" s="56">
        <f>IF(AA112="","",IF(AD112&gt;"a","",IF(AD112=AD111,AE111,COUNTA($AE$76:AE111))))</f>
        <v>1</v>
      </c>
      <c r="AF112" s="56"/>
      <c r="AG112" s="57">
        <v>14</v>
      </c>
      <c r="AH112" s="56">
        <f>$Q$8</f>
        <v>4</v>
      </c>
      <c r="AI112" s="56">
        <f>$Q$106</f>
        <v>7</v>
      </c>
      <c r="AJ112" s="56">
        <f>$Q$107</f>
        <v>3</v>
      </c>
      <c r="AK112" s="56">
        <f>IF(AJ112=AJ111,AK111,COUNT($AK$111:AK111)+1)</f>
        <v>1</v>
      </c>
      <c r="AL112" s="60"/>
    </row>
    <row r="113" spans="1:38" ht="11.25">
      <c r="A113" s="58" t="s">
        <v>6</v>
      </c>
      <c r="B113" s="59" t="s">
        <v>7</v>
      </c>
      <c r="C113" s="58"/>
      <c r="D113" s="58" t="s">
        <v>8</v>
      </c>
      <c r="E113" s="1"/>
      <c r="F113" s="1"/>
      <c r="G113" s="1"/>
      <c r="H113" s="1"/>
      <c r="I113" s="1"/>
      <c r="J113" s="1"/>
      <c r="K113" s="1"/>
      <c r="M113" s="1"/>
      <c r="N113" s="1"/>
      <c r="O113" s="1"/>
      <c r="P113" s="1"/>
      <c r="Q113" s="1"/>
      <c r="R113" s="1"/>
      <c r="S113" s="1"/>
      <c r="T113" s="1"/>
      <c r="U113" s="47"/>
      <c r="Z113" s="57" t="str">
        <f>$B$26</f>
        <v>DEN</v>
      </c>
      <c r="AA113" s="57" t="str">
        <f>$A$26</f>
        <v>Meaghan Carney</v>
      </c>
      <c r="AB113" s="56">
        <f>$L$26</f>
        <v>43</v>
      </c>
      <c r="AC113" s="56">
        <f>$V$26</f>
        <v>43</v>
      </c>
      <c r="AD113" s="56">
        <f>$W$26</f>
        <v>86</v>
      </c>
      <c r="AE113" s="56">
        <f>IF(AA113="","",IF(AD113&gt;"a","",IF(AD113=AD112,AE112,COUNTA($AE$76:AE112))))</f>
        <v>2</v>
      </c>
      <c r="AF113" s="56"/>
      <c r="AG113" s="57">
        <v>6</v>
      </c>
      <c r="AH113" s="56">
        <f>$H$8</f>
        <v>5</v>
      </c>
      <c r="AI113" s="56">
        <f>$H$106</f>
        <v>7.666666666666667</v>
      </c>
      <c r="AJ113" s="56">
        <f>$H$107</f>
        <v>2.666666666666667</v>
      </c>
      <c r="AK113" s="56">
        <f>IF(AJ113=AJ112,AK112,COUNT($AK$111:AK112)+1)</f>
        <v>2</v>
      </c>
      <c r="AL113" s="60"/>
    </row>
    <row r="114" spans="1:38" ht="11.25">
      <c r="A114" s="57" t="str">
        <f>$A$17</f>
        <v>Bay Port</v>
      </c>
      <c r="B114" s="57">
        <f>$X$20</f>
        <v>383</v>
      </c>
      <c r="C114" s="57"/>
      <c r="D114" s="57">
        <f>IF(A114="","",IF(B114=B113,D113,COUNT($D$113:D113)+1))</f>
        <v>1</v>
      </c>
      <c r="E114" s="1"/>
      <c r="F114" s="1"/>
      <c r="G114" s="1"/>
      <c r="H114" s="1"/>
      <c r="I114" s="1"/>
      <c r="J114" s="1"/>
      <c r="K114" s="1"/>
      <c r="M114" s="1"/>
      <c r="N114" s="1"/>
      <c r="O114" s="1"/>
      <c r="P114" s="1"/>
      <c r="Q114" s="1"/>
      <c r="R114" s="1"/>
      <c r="S114" s="1"/>
      <c r="T114" s="1"/>
      <c r="U114" s="47"/>
      <c r="Z114" s="57" t="str">
        <f>$B$34</f>
        <v>DEP</v>
      </c>
      <c r="AA114" s="57" t="str">
        <f>$A$34</f>
        <v>Rachel Mathu</v>
      </c>
      <c r="AB114" s="56">
        <f>$L$34</f>
        <v>46</v>
      </c>
      <c r="AC114" s="56">
        <f>$V$34</f>
        <v>40</v>
      </c>
      <c r="AD114" s="56">
        <f>$W$34</f>
        <v>86</v>
      </c>
      <c r="AE114" s="56">
        <f>IF(AA114="","",IF(AD114&gt;"a","",IF(AD114=AD113,AE113,COUNTA($AE$76:AE113))))</f>
        <v>2</v>
      </c>
      <c r="AF114" s="56"/>
      <c r="AG114" s="57">
        <v>17</v>
      </c>
      <c r="AH114" s="56">
        <f>$T$8</f>
        <v>5</v>
      </c>
      <c r="AI114" s="56">
        <f>$T$106</f>
        <v>7.592592592592593</v>
      </c>
      <c r="AJ114" s="56">
        <f>$T$107</f>
        <v>2.5925925925925926</v>
      </c>
      <c r="AK114" s="56">
        <f>IF(AJ114=AJ113,AK113,COUNT($AK$111:AK113)+1)</f>
        <v>3</v>
      </c>
      <c r="AL114" s="60"/>
    </row>
    <row r="115" spans="1:38" ht="11.25">
      <c r="A115" s="57" t="str">
        <f>$A$33</f>
        <v>De Pere</v>
      </c>
      <c r="B115" s="57">
        <f>$X$36</f>
        <v>384</v>
      </c>
      <c r="C115" s="57"/>
      <c r="D115" s="57">
        <f>IF(A115="","",IF(B115=B114,D114,COUNT($D$113:D114)+1))</f>
        <v>2</v>
      </c>
      <c r="E115" s="1"/>
      <c r="F115" s="1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s="1"/>
      <c r="U115" s="47"/>
      <c r="Z115" s="57" t="str">
        <f>$B$10</f>
        <v>ASH</v>
      </c>
      <c r="AA115" s="57" t="str">
        <f>$A$10</f>
        <v>Mia Newport</v>
      </c>
      <c r="AB115" s="56">
        <f>$L$10</f>
        <v>43</v>
      </c>
      <c r="AC115" s="56">
        <f>$V$10</f>
        <v>47</v>
      </c>
      <c r="AD115" s="56">
        <f>$W$10</f>
        <v>90</v>
      </c>
      <c r="AE115" s="56">
        <f>IF(AA115="","",IF(AD115&gt;"a","",IF(AD115=AD114,AE114,COUNTA($AE$76:AE114))))</f>
        <v>4</v>
      </c>
      <c r="AF115" s="56"/>
      <c r="AG115" s="57">
        <v>12</v>
      </c>
      <c r="AH115" s="56">
        <f>$O$8</f>
        <v>4</v>
      </c>
      <c r="AI115" s="56">
        <f>$O$106</f>
        <v>6.555555555555555</v>
      </c>
      <c r="AJ115" s="56">
        <f>$O$107</f>
        <v>2.5555555555555554</v>
      </c>
      <c r="AK115" s="56">
        <f>IF(AJ115=AJ114,AK114,COUNT($AK$111:AK114)+1)</f>
        <v>4</v>
      </c>
      <c r="AL115" s="60"/>
    </row>
    <row r="116" spans="1:38" ht="11.25">
      <c r="A116" s="57" t="str">
        <f>$A$49</f>
        <v>Marinette</v>
      </c>
      <c r="B116" s="57">
        <f>$X$52</f>
        <v>387</v>
      </c>
      <c r="C116" s="57"/>
      <c r="D116" s="57">
        <f>IF(A116="","",IF(B116=B115,D115,COUNT($D$113:D115)+1))</f>
        <v>3</v>
      </c>
      <c r="E116" s="1"/>
      <c r="F116" s="1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s="1"/>
      <c r="U116" s="47"/>
      <c r="Z116" s="57" t="str">
        <f>$B$18</f>
        <v>BAY</v>
      </c>
      <c r="AA116" s="57" t="str">
        <f>$A$18</f>
        <v>Lydia Turnquist</v>
      </c>
      <c r="AB116" s="56">
        <f>$L$18</f>
        <v>46</v>
      </c>
      <c r="AC116" s="56">
        <f>$V$18</f>
        <v>45</v>
      </c>
      <c r="AD116" s="56">
        <f>$W$18</f>
        <v>91</v>
      </c>
      <c r="AE116" s="56">
        <f>IF(AA116="","",IF(AD116&gt;"a","",IF(AD116=AD115,AE115,COUNTA($AE$76:AE115))))</f>
        <v>5</v>
      </c>
      <c r="AF116" s="56"/>
      <c r="AG116" s="57">
        <v>8</v>
      </c>
      <c r="AH116" s="56">
        <f>$J$8</f>
        <v>4</v>
      </c>
      <c r="AI116" s="56">
        <f>$J$106</f>
        <v>6.518518518518518</v>
      </c>
      <c r="AJ116" s="56">
        <f>$J$107</f>
        <v>2.518518518518518</v>
      </c>
      <c r="AK116" s="56">
        <f>IF(AJ116=AJ115,AK115,COUNT($AK$111:AK115)+1)</f>
        <v>5</v>
      </c>
      <c r="AL116" s="60"/>
    </row>
    <row r="117" spans="1:38" ht="11.25">
      <c r="A117" s="57" t="str">
        <f>$A$25</f>
        <v>Denmark</v>
      </c>
      <c r="B117" s="57">
        <f>$X$28</f>
        <v>403</v>
      </c>
      <c r="C117" s="57"/>
      <c r="D117" s="57">
        <f>IF(A117="","",IF(B117=B116,D116,COUNT($D$113:D116)+1))</f>
        <v>4</v>
      </c>
      <c r="E117" s="1"/>
      <c r="F117" s="1"/>
      <c r="G117" s="1"/>
      <c r="H117" s="1"/>
      <c r="I117" s="1"/>
      <c r="J117" s="1"/>
      <c r="K117" s="1"/>
      <c r="M117" s="1"/>
      <c r="N117" s="1"/>
      <c r="O117" s="1"/>
      <c r="P117" s="1"/>
      <c r="Q117" s="1"/>
      <c r="R117" s="1"/>
      <c r="S117" s="1"/>
      <c r="T117" s="1"/>
      <c r="U117" s="47"/>
      <c r="Z117" s="57" t="str">
        <f>$B$20</f>
        <v>BAY</v>
      </c>
      <c r="AA117" s="57" t="str">
        <f>$A$20</f>
        <v>Morgan Freeman</v>
      </c>
      <c r="AB117" s="56">
        <f>$L$20</f>
        <v>45</v>
      </c>
      <c r="AC117" s="56">
        <f>$V$20</f>
        <v>50</v>
      </c>
      <c r="AD117" s="56">
        <f>$W$20</f>
        <v>95</v>
      </c>
      <c r="AE117" s="56">
        <f>IF(AA117="","",IF(AD117&gt;"a","",IF(AD117=AD116,AE116,COUNTA($AE$76:AE116))))</f>
        <v>6</v>
      </c>
      <c r="AF117" s="56"/>
      <c r="AG117" s="57">
        <v>9</v>
      </c>
      <c r="AH117" s="56">
        <f>$K$8</f>
        <v>4</v>
      </c>
      <c r="AI117" s="56">
        <f>$K$106</f>
        <v>6.37037037037037</v>
      </c>
      <c r="AJ117" s="56">
        <f>$K$107</f>
        <v>2.3703703703703702</v>
      </c>
      <c r="AK117" s="56">
        <f>IF(AJ117=AJ116,AK116,COUNT($AK$111:AK116)+1)</f>
        <v>6</v>
      </c>
      <c r="AL117" s="60"/>
    </row>
    <row r="118" spans="1:38" ht="11.25">
      <c r="A118" s="57" t="str">
        <f>$A$9</f>
        <v>Ashwaubenon</v>
      </c>
      <c r="B118" s="57">
        <f>$X$12</f>
        <v>405</v>
      </c>
      <c r="C118" s="57"/>
      <c r="D118" s="57">
        <f>IF(A118="","",IF(B118=B117,D117,COUNT($D$113:D117)+1))</f>
        <v>5</v>
      </c>
      <c r="E118" s="1"/>
      <c r="F118" s="1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s="1"/>
      <c r="U118" s="47"/>
      <c r="Z118" s="57" t="str">
        <f>$B$36</f>
        <v>DEP</v>
      </c>
      <c r="AA118" s="57" t="str">
        <f>$A$36</f>
        <v>Megan Growt</v>
      </c>
      <c r="AB118" s="56">
        <f>$L$36</f>
        <v>47</v>
      </c>
      <c r="AC118" s="56">
        <f>$V$36</f>
        <v>49</v>
      </c>
      <c r="AD118" s="56">
        <f>$W$36</f>
        <v>96</v>
      </c>
      <c r="AE118" s="56">
        <f>IF(AA118="","",IF(AD118&gt;"a","",IF(AD118=AD117,AE117,COUNTA($AE$76:AE117))))</f>
        <v>7</v>
      </c>
      <c r="AF118" s="56"/>
      <c r="AG118" s="57">
        <v>3</v>
      </c>
      <c r="AH118" s="56">
        <f>$E$8</f>
        <v>4</v>
      </c>
      <c r="AI118" s="56">
        <f>$E$106</f>
        <v>6.37037037037037</v>
      </c>
      <c r="AJ118" s="56">
        <f>$E$107</f>
        <v>2.3703703703703702</v>
      </c>
      <c r="AK118" s="56">
        <f>IF(AJ118=AJ117,AK117,COUNT($AK$111:AK117)+1)</f>
        <v>6</v>
      </c>
      <c r="AL118" s="60"/>
    </row>
    <row r="119" spans="1:38" ht="11.25">
      <c r="A119" s="57" t="str">
        <f>$A$73</f>
        <v>G. B. Preble</v>
      </c>
      <c r="B119" s="57">
        <f>$X$76</f>
        <v>422</v>
      </c>
      <c r="C119" s="57"/>
      <c r="D119" s="57">
        <f>IF(A119="","",IF(B119=B118,D118,COUNT($D$113:D118)+1))</f>
        <v>6</v>
      </c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s="1"/>
      <c r="U119" s="47"/>
      <c r="Z119" s="57" t="str">
        <f>$B$19</f>
        <v>BAY</v>
      </c>
      <c r="AA119" s="57" t="str">
        <f>$A$19</f>
        <v>Morgan Allen</v>
      </c>
      <c r="AB119" s="56">
        <f>$L$19</f>
        <v>50</v>
      </c>
      <c r="AC119" s="56">
        <f>$V$19</f>
        <v>48</v>
      </c>
      <c r="AD119" s="56">
        <f>$W$19</f>
        <v>98</v>
      </c>
      <c r="AE119" s="56">
        <f>IF(AA119="","",IF(AD119&gt;"a","",IF(AD119=AD118,AE118,COUNTA($AE$76:AE118))))</f>
        <v>8</v>
      </c>
      <c r="AF119" s="56"/>
      <c r="AG119" s="57">
        <v>16</v>
      </c>
      <c r="AH119" s="56">
        <f>$S$8</f>
        <v>4</v>
      </c>
      <c r="AI119" s="56">
        <f>$S$106</f>
        <v>6.333333333333333</v>
      </c>
      <c r="AJ119" s="56">
        <f>$S$107</f>
        <v>2.333333333333333</v>
      </c>
      <c r="AK119" s="56">
        <f>IF(AJ119=AJ118,AK118,COUNT($AK$111:AK118)+1)</f>
        <v>8</v>
      </c>
      <c r="AL119" s="60"/>
    </row>
    <row r="120" spans="1:38" ht="11.25">
      <c r="A120" s="57" t="str">
        <f>$A$89</f>
        <v>Shawano</v>
      </c>
      <c r="B120" s="57">
        <f>$X$92</f>
        <v>428</v>
      </c>
      <c r="C120" s="57"/>
      <c r="D120" s="57">
        <f>IF(A120="","",IF(B120=B119,D119,COUNT($D$113:D119)+1))</f>
        <v>7</v>
      </c>
      <c r="E120" s="1"/>
      <c r="F120" s="1"/>
      <c r="G120" s="1"/>
      <c r="H120" s="1"/>
      <c r="I120" s="1"/>
      <c r="J120" s="1"/>
      <c r="K120" s="1"/>
      <c r="M120" s="1"/>
      <c r="N120" s="1"/>
      <c r="O120" s="1"/>
      <c r="P120" s="1"/>
      <c r="Q120" s="1"/>
      <c r="R120" s="1"/>
      <c r="S120" s="1"/>
      <c r="T120" s="1"/>
      <c r="U120" s="47"/>
      <c r="Z120" s="57" t="str">
        <f>$B$74</f>
        <v>PR</v>
      </c>
      <c r="AA120" s="57" t="str">
        <f>$A$74</f>
        <v>Maddy Neumeier</v>
      </c>
      <c r="AB120" s="56">
        <f>$L$74</f>
        <v>52</v>
      </c>
      <c r="AC120" s="56">
        <f>$V$74</f>
        <v>46</v>
      </c>
      <c r="AD120" s="56">
        <f>$W$74</f>
        <v>98</v>
      </c>
      <c r="AE120" s="56">
        <f>IF(AA120="","",IF(AD120&gt;"a","",IF(AD120=AD119,AE119,COUNTA($AE$76:AE119))))</f>
        <v>8</v>
      </c>
      <c r="AF120" s="56"/>
      <c r="AG120" s="57">
        <v>11</v>
      </c>
      <c r="AH120" s="56">
        <f>$N$8</f>
        <v>4</v>
      </c>
      <c r="AI120" s="56">
        <f>$N$106</f>
        <v>6.333333333333333</v>
      </c>
      <c r="AJ120" s="56">
        <f>$N$107</f>
        <v>2.333333333333333</v>
      </c>
      <c r="AK120" s="56">
        <f>IF(AJ120=AJ119,AK119,COUNT($AK$111:AK119)+1)</f>
        <v>8</v>
      </c>
      <c r="AL120" s="60"/>
    </row>
    <row r="121" spans="1:38" ht="11.25">
      <c r="A121" s="57" t="str">
        <f>IF(OR($A$97="",$A$97="School Name"),"",$A$97)</f>
        <v>West De Pere</v>
      </c>
      <c r="B121" s="57">
        <f>IF(A121=""," ",$X$100)</f>
        <v>470</v>
      </c>
      <c r="C121" s="57"/>
      <c r="D121" s="57">
        <f>IF(A121="","",IF(B121=B120,D120,COUNT($D$113:D120)+1))</f>
        <v>8</v>
      </c>
      <c r="E121" s="1"/>
      <c r="F121" s="1"/>
      <c r="G121" s="1"/>
      <c r="H121" s="1"/>
      <c r="I121" s="1"/>
      <c r="J121" s="1"/>
      <c r="K121" s="1"/>
      <c r="M121" s="1"/>
      <c r="N121" s="1"/>
      <c r="O121" s="1"/>
      <c r="P121" s="1"/>
      <c r="Q121" s="1"/>
      <c r="R121" s="1"/>
      <c r="S121" s="1"/>
      <c r="T121" s="1"/>
      <c r="U121" s="47"/>
      <c r="Z121" s="57" t="str">
        <f>$B$22</f>
        <v>BAY</v>
      </c>
      <c r="AA121" s="57" t="str">
        <f>$A$22</f>
        <v>Hannah Hilbert</v>
      </c>
      <c r="AB121" s="56">
        <f>$L$22</f>
        <v>50</v>
      </c>
      <c r="AC121" s="56">
        <f>$V$22</f>
        <v>49</v>
      </c>
      <c r="AD121" s="56">
        <f>$W$22</f>
        <v>99</v>
      </c>
      <c r="AE121" s="56">
        <f>IF(AA121="","",IF(AD121&gt;"a","",IF(AD121=AD120,AE120,COUNTA($AE$76:AE120))))</f>
        <v>10</v>
      </c>
      <c r="AF121" s="56"/>
      <c r="AG121" s="57">
        <v>4</v>
      </c>
      <c r="AH121" s="56">
        <f>$F$8</f>
        <v>5</v>
      </c>
      <c r="AI121" s="56">
        <f>$F$106</f>
        <v>7.185185185185185</v>
      </c>
      <c r="AJ121" s="56">
        <f>$F$107</f>
        <v>2.185185185185185</v>
      </c>
      <c r="AK121" s="56">
        <f>IF(AJ121=AJ120,AK120,COUNT($AK$111:AK120)+1)</f>
        <v>10</v>
      </c>
      <c r="AL121" s="60"/>
    </row>
    <row r="122" spans="1:38" ht="11.25">
      <c r="A122" s="57" t="str">
        <f>$A$65</f>
        <v>Oconto Falls</v>
      </c>
      <c r="B122" s="57">
        <f>$X$68</f>
        <v>472</v>
      </c>
      <c r="C122" s="57"/>
      <c r="D122" s="57">
        <f>IF(A122="","",IF(B122=B121,D121,COUNT($D$113:D121)+1))</f>
        <v>9</v>
      </c>
      <c r="E122" s="1"/>
      <c r="F122" s="1"/>
      <c r="G122" s="1"/>
      <c r="H122" s="1"/>
      <c r="I122" s="1"/>
      <c r="J122" s="1"/>
      <c r="K122" s="1"/>
      <c r="M122" s="1"/>
      <c r="N122" s="1"/>
      <c r="O122" s="1"/>
      <c r="P122" s="1"/>
      <c r="Q122" s="1"/>
      <c r="R122" s="1"/>
      <c r="S122" s="1"/>
      <c r="T122" s="1"/>
      <c r="U122" s="47"/>
      <c r="Z122" s="57" t="str">
        <f>$B$11</f>
        <v>ASH</v>
      </c>
      <c r="AA122" s="57" t="str">
        <f>$A$11</f>
        <v>Annika Baeten</v>
      </c>
      <c r="AB122" s="56">
        <f>$L$11</f>
        <v>48</v>
      </c>
      <c r="AC122" s="56">
        <f>$V$11</f>
        <v>52</v>
      </c>
      <c r="AD122" s="56">
        <f>$W$11</f>
        <v>100</v>
      </c>
      <c r="AE122" s="56">
        <f>IF(AA122="","",IF(AD122&gt;"a","",IF(AD122=AD121,AE121,COUNTA($AE$76:AE121))))</f>
        <v>11</v>
      </c>
      <c r="AF122" s="56"/>
      <c r="AG122" s="57">
        <v>15</v>
      </c>
      <c r="AH122" s="56">
        <f>$R$8</f>
        <v>4</v>
      </c>
      <c r="AI122" s="56">
        <f>$R$106</f>
        <v>6.148148148148148</v>
      </c>
      <c r="AJ122" s="56">
        <f>$R$107</f>
        <v>2.148148148148148</v>
      </c>
      <c r="AK122" s="56">
        <f>IF(AJ122=AJ121,AK121,COUNT($AK$111:AK121)+1)</f>
        <v>11</v>
      </c>
      <c r="AL122" s="60"/>
    </row>
    <row r="123" spans="1:38" ht="11.25">
      <c r="A123" s="57" t="str">
        <f>$A$57</f>
        <v>Oconto</v>
      </c>
      <c r="B123" s="57">
        <f>$X$60</f>
        <v>482</v>
      </c>
      <c r="C123" s="57"/>
      <c r="D123" s="57">
        <f>IF(A123="","",IF(B123=B122,D122,COUNT($D$113:D122)+1))</f>
        <v>10</v>
      </c>
      <c r="E123" s="1"/>
      <c r="F123" s="1"/>
      <c r="G123" s="1"/>
      <c r="H123" s="1"/>
      <c r="I123" s="1"/>
      <c r="J123" s="1"/>
      <c r="K123" s="1"/>
      <c r="M123" s="1"/>
      <c r="N123" s="1"/>
      <c r="O123" s="1"/>
      <c r="P123" s="1"/>
      <c r="Q123" s="1"/>
      <c r="R123" s="1"/>
      <c r="S123" s="1"/>
      <c r="T123" s="1"/>
      <c r="U123" s="47"/>
      <c r="Z123" s="57" t="str">
        <f>$B$35</f>
        <v>DEP</v>
      </c>
      <c r="AA123" s="57" t="str">
        <f>$A$35</f>
        <v>Sarah Block</v>
      </c>
      <c r="AB123" s="56">
        <f>$L$35</f>
        <v>53</v>
      </c>
      <c r="AC123" s="56">
        <f>$V$35</f>
        <v>47</v>
      </c>
      <c r="AD123" s="56">
        <f>$W$35</f>
        <v>100</v>
      </c>
      <c r="AE123" s="56">
        <f>IF(AA123="","",IF(AD123&gt;"a","",IF(AD123=AD122,AE122,COUNTA($AE$76:AE122))))</f>
        <v>11</v>
      </c>
      <c r="AF123" s="56"/>
      <c r="AG123" s="57">
        <v>5</v>
      </c>
      <c r="AH123" s="56">
        <f>$G$8</f>
        <v>4</v>
      </c>
      <c r="AI123" s="56">
        <f>$G$106</f>
        <v>6.111111111111111</v>
      </c>
      <c r="AJ123" s="56">
        <f>$G$107</f>
        <v>2.1111111111111107</v>
      </c>
      <c r="AK123" s="56">
        <f>IF(AJ123=AJ122,AK122,COUNT($AK$111:AK122)+1)</f>
        <v>12</v>
      </c>
      <c r="AL123" s="60"/>
    </row>
    <row r="124" spans="1:38" ht="11.25">
      <c r="A124" s="57" t="str">
        <f>$A$81</f>
        <v>Seymour</v>
      </c>
      <c r="B124" s="57">
        <f>$X$84</f>
        <v>566</v>
      </c>
      <c r="C124" s="57"/>
      <c r="D124" s="57">
        <f>IF(A124="","",IF(B124=B123,D123,COUNT($D$113:D123)+1))</f>
        <v>11</v>
      </c>
      <c r="E124" s="1"/>
      <c r="F124" s="1"/>
      <c r="G124" s="1"/>
      <c r="H124" s="1"/>
      <c r="I124" s="1"/>
      <c r="J124" s="1"/>
      <c r="K124" s="1"/>
      <c r="M124" s="1"/>
      <c r="N124" s="1"/>
      <c r="O124" s="1"/>
      <c r="P124" s="1"/>
      <c r="Q124" s="1"/>
      <c r="R124" s="1"/>
      <c r="S124" s="1"/>
      <c r="T124" s="1"/>
      <c r="U124" s="47"/>
      <c r="Z124" s="57" t="str">
        <f>$B$53</f>
        <v>MAR</v>
      </c>
      <c r="AA124" s="57" t="str">
        <f>$A$53</f>
        <v>Lily Kallestad</v>
      </c>
      <c r="AB124" s="56">
        <f>$L$53</f>
        <v>52</v>
      </c>
      <c r="AC124" s="56">
        <f>$V$53</f>
        <v>48</v>
      </c>
      <c r="AD124" s="56">
        <f>$W$53</f>
        <v>100</v>
      </c>
      <c r="AE124" s="56">
        <f>IF(AA124="","",IF(AD124&gt;"a","",IF(AD124=AD123,AE123,COUNTA($AE$76:AE123))))</f>
        <v>11</v>
      </c>
      <c r="AF124" s="56"/>
      <c r="AG124" s="57">
        <v>7</v>
      </c>
      <c r="AH124" s="56">
        <f>$I$8</f>
        <v>3</v>
      </c>
      <c r="AI124" s="56">
        <f>$I$106</f>
        <v>5.055555555555555</v>
      </c>
      <c r="AJ124" s="56">
        <f>$I$107</f>
        <v>2.0555555555555554</v>
      </c>
      <c r="AK124" s="56">
        <f>IF(AJ124=AJ123,AK123,COUNT($AK$111:AK123)+1)</f>
        <v>13</v>
      </c>
      <c r="AL124" s="60"/>
    </row>
    <row r="125" spans="1:38" ht="11.25">
      <c r="A125" s="57" t="str">
        <f>$A$41</f>
        <v>G. B. East</v>
      </c>
      <c r="B125" s="57" t="str">
        <f>$X$44</f>
        <v>DQ</v>
      </c>
      <c r="C125" s="57"/>
      <c r="D125" s="57">
        <f>IF(A125="","",IF(B125=B124,D124,COUNT($D$113:D124)+1))</f>
        <v>12</v>
      </c>
      <c r="E125" s="1"/>
      <c r="F125" s="1"/>
      <c r="G125" s="1"/>
      <c r="H125" s="1"/>
      <c r="I125" s="1"/>
      <c r="J125" s="1"/>
      <c r="K125" s="1"/>
      <c r="M125" s="1"/>
      <c r="N125" s="1"/>
      <c r="O125" s="1"/>
      <c r="P125" s="1"/>
      <c r="Q125" s="1"/>
      <c r="R125" s="1"/>
      <c r="S125" s="1"/>
      <c r="T125" s="1"/>
      <c r="U125" s="47"/>
      <c r="Z125" s="57" t="str">
        <f>$B$28</f>
        <v>DEN</v>
      </c>
      <c r="AA125" s="57" t="str">
        <f>$A$28</f>
        <v>Morgan Smeester</v>
      </c>
      <c r="AB125" s="56">
        <f>$L$28</f>
        <v>50</v>
      </c>
      <c r="AC125" s="56">
        <f>$V$28</f>
        <v>50</v>
      </c>
      <c r="AD125" s="56">
        <f>$W$28</f>
        <v>100</v>
      </c>
      <c r="AE125" s="56">
        <f>IF(AA125="","",IF(AD125&gt;"a","",IF(AD125=AD124,AE124,COUNTA($AE$76:AE124))))</f>
        <v>11</v>
      </c>
      <c r="AF125" s="56"/>
      <c r="AG125" s="57">
        <v>18</v>
      </c>
      <c r="AH125" s="56">
        <f>$U$8</f>
        <v>5</v>
      </c>
      <c r="AI125" s="56">
        <f>$U$106</f>
        <v>6.962962962962963</v>
      </c>
      <c r="AJ125" s="56">
        <f>$U$107</f>
        <v>1.9629629629629628</v>
      </c>
      <c r="AK125" s="56">
        <f>IF(AJ125=AJ124,AK124,COUNT($AK$111:AK124)+1)</f>
        <v>14</v>
      </c>
      <c r="AL125" s="60"/>
    </row>
    <row r="126" spans="1:38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N126" s="1"/>
      <c r="O126" s="1"/>
      <c r="P126" s="1"/>
      <c r="Q126" s="1"/>
      <c r="R126" s="1"/>
      <c r="S126" s="1"/>
      <c r="T126" s="1"/>
      <c r="U126" s="47"/>
      <c r="Z126" s="57" t="str">
        <f>$B$75</f>
        <v>PR</v>
      </c>
      <c r="AA126" s="57" t="str">
        <f>$A$75</f>
        <v>Haley Reynolds</v>
      </c>
      <c r="AB126" s="56">
        <f>$L$75</f>
        <v>49</v>
      </c>
      <c r="AC126" s="56">
        <f>$V$75</f>
        <v>52</v>
      </c>
      <c r="AD126" s="56">
        <f>$W$75</f>
        <v>101</v>
      </c>
      <c r="AE126" s="56">
        <f>IF(AA126="","",IF(AD126&gt;"a","",IF(AD126=AD125,AE125,COUNTA($AE$76:AE125))))</f>
        <v>15</v>
      </c>
      <c r="AF126" s="56"/>
      <c r="AG126" s="57">
        <v>10</v>
      </c>
      <c r="AH126" s="56">
        <f>$M$8</f>
        <v>3</v>
      </c>
      <c r="AI126" s="56">
        <f>$M$106</f>
        <v>4.907407407407407</v>
      </c>
      <c r="AJ126" s="56">
        <f>$M$107</f>
        <v>1.9074074074074074</v>
      </c>
      <c r="AK126" s="56">
        <f>IF(AJ126=AJ125,AK125,COUNT($AK$111:AK125)+1)</f>
        <v>15</v>
      </c>
      <c r="AL126" s="60"/>
    </row>
    <row r="127" spans="1:38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N127" s="1"/>
      <c r="O127" s="1"/>
      <c r="P127" s="1"/>
      <c r="Q127" s="1"/>
      <c r="R127" s="1"/>
      <c r="S127" s="1"/>
      <c r="T127" s="1"/>
      <c r="U127" s="47"/>
      <c r="Z127" s="57" t="str">
        <f>$B$27</f>
        <v>DEN</v>
      </c>
      <c r="AA127" s="57" t="str">
        <f>$A$27</f>
        <v>Emily Kass</v>
      </c>
      <c r="AB127" s="56">
        <f>$L$27</f>
        <v>55</v>
      </c>
      <c r="AC127" s="56">
        <f>$V$27</f>
        <v>47</v>
      </c>
      <c r="AD127" s="56">
        <f>$W$27</f>
        <v>102</v>
      </c>
      <c r="AE127" s="56">
        <f>IF(AA127="","",IF(AD127&gt;"a","",IF(AD127=AD126,AE126,COUNTA($AE$76:AE126))))</f>
        <v>16</v>
      </c>
      <c r="AF127" s="56"/>
      <c r="AG127" s="57">
        <v>2</v>
      </c>
      <c r="AH127" s="56">
        <f>$D$8</f>
        <v>3</v>
      </c>
      <c r="AI127" s="56">
        <f>$D$106</f>
        <v>4.777777777777778</v>
      </c>
      <c r="AJ127" s="56">
        <f>$D$107</f>
        <v>1.7777777777777777</v>
      </c>
      <c r="AK127" s="56">
        <f>IF(AJ127=AJ126,AK126,COUNT($AK$111:AK126)+1)</f>
        <v>16</v>
      </c>
      <c r="AL127" s="60"/>
    </row>
    <row r="128" spans="1:38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47"/>
      <c r="Z128" s="57" t="str">
        <f>$B$37</f>
        <v>DEP</v>
      </c>
      <c r="AA128" s="57" t="str">
        <f>$A$37</f>
        <v>Taylor Koch</v>
      </c>
      <c r="AB128" s="56">
        <f>$L$37</f>
        <v>49</v>
      </c>
      <c r="AC128" s="56">
        <f>$V$37</f>
        <v>53</v>
      </c>
      <c r="AD128" s="56">
        <f>$W$37</f>
        <v>102</v>
      </c>
      <c r="AE128" s="56">
        <f>IF(AA128="","",IF(AD128&gt;"a","",IF(AD128=AD127,AE127,COUNTA($AE$76:AE127))))</f>
        <v>16</v>
      </c>
      <c r="AF128" s="56"/>
      <c r="AG128" s="57">
        <v>1</v>
      </c>
      <c r="AH128" s="56">
        <f>$C$8</f>
        <v>4</v>
      </c>
      <c r="AI128" s="56">
        <f>$C$106</f>
        <v>5.7592592592592595</v>
      </c>
      <c r="AJ128" s="56">
        <f>$C$107</f>
        <v>1.7592592592592595</v>
      </c>
      <c r="AK128" s="56">
        <f>IF(AJ128=AJ127,AK127,COUNT($AK$111:AK127)+1)</f>
        <v>17</v>
      </c>
      <c r="AL128" s="60"/>
    </row>
    <row r="129" spans="1:38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47"/>
      <c r="Z129" s="57" t="str">
        <f>$B$51</f>
        <v>MAR</v>
      </c>
      <c r="AA129" s="57" t="str">
        <f>$A$51</f>
        <v>Kayla Parthie </v>
      </c>
      <c r="AB129" s="56">
        <f>$L$51</f>
        <v>49</v>
      </c>
      <c r="AC129" s="56">
        <f>$V$51</f>
        <v>54</v>
      </c>
      <c r="AD129" s="56">
        <f>$W$51</f>
        <v>103</v>
      </c>
      <c r="AE129" s="56">
        <f>IF(AA129="","",IF(AD129&gt;"a","",IF(AD129=AD128,AE128,COUNTA($AE$76:AE128))))</f>
        <v>18</v>
      </c>
      <c r="AF129" s="56"/>
      <c r="AG129" s="57">
        <v>13</v>
      </c>
      <c r="AH129" s="56">
        <f>$P$8</f>
        <v>3</v>
      </c>
      <c r="AI129" s="56">
        <f>$P$106</f>
        <v>4.7407407407407405</v>
      </c>
      <c r="AJ129" s="56">
        <f>$P$107</f>
        <v>1.7407407407407405</v>
      </c>
      <c r="AK129" s="56">
        <f>IF(AJ129=AJ128,AK128,COUNT($AK$111:AK128)+1)</f>
        <v>18</v>
      </c>
      <c r="AL129" s="60"/>
    </row>
    <row r="130" spans="1:38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47"/>
      <c r="Z130" s="57" t="str">
        <f>$B$21</f>
        <v>BAY</v>
      </c>
      <c r="AA130" s="57" t="str">
        <f>$A$21</f>
        <v>Allie Brunner</v>
      </c>
      <c r="AB130" s="56">
        <f>$L$21</f>
        <v>50</v>
      </c>
      <c r="AC130" s="56">
        <f>$V$21</f>
        <v>54</v>
      </c>
      <c r="AD130" s="56">
        <f>$W$21</f>
        <v>104</v>
      </c>
      <c r="AE130" s="56">
        <f>IF(AA130="","",IF(AD130&gt;"a","",IF(AD130=AD129,AE129,COUNTA($AE$76:AE129))))</f>
        <v>19</v>
      </c>
      <c r="AF130" s="56"/>
      <c r="AG130" s="57"/>
      <c r="AH130" s="57"/>
      <c r="AI130" s="57"/>
      <c r="AJ130" s="56"/>
      <c r="AK130" s="56"/>
      <c r="AL130" s="60"/>
    </row>
    <row r="131" spans="1:38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47"/>
      <c r="Z131" s="57" t="str">
        <f>$B$13</f>
        <v>ASH</v>
      </c>
      <c r="AA131" s="57" t="str">
        <f>$A$13</f>
        <v>Abby Gudgeon</v>
      </c>
      <c r="AB131" s="56">
        <f>$L$13</f>
        <v>53</v>
      </c>
      <c r="AC131" s="56">
        <f>$V$13</f>
        <v>52</v>
      </c>
      <c r="AD131" s="56">
        <f>$W$13</f>
        <v>105</v>
      </c>
      <c r="AE131" s="56">
        <f>IF(AA131="","",IF(AD131&gt;"a","",IF(AD131=AD130,AE130,COUNTA($AE$76:AE130))))</f>
        <v>20</v>
      </c>
      <c r="AF131" s="56"/>
      <c r="AG131" s="57"/>
      <c r="AH131" s="57"/>
      <c r="AI131" s="57"/>
      <c r="AJ131" s="56"/>
      <c r="AK131" s="56"/>
      <c r="AL131" s="60"/>
    </row>
    <row r="132" spans="1:3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47"/>
      <c r="Z132" s="57" t="str">
        <f>$B$52</f>
        <v>MAR</v>
      </c>
      <c r="AA132" s="57" t="str">
        <f>$A$52</f>
        <v>Cassie Hilbert</v>
      </c>
      <c r="AB132" s="56">
        <f>$L$52</f>
        <v>55</v>
      </c>
      <c r="AC132" s="56">
        <f>$V$52</f>
        <v>51</v>
      </c>
      <c r="AD132" s="56">
        <f>$W$52</f>
        <v>106</v>
      </c>
      <c r="AE132" s="56">
        <f>IF(AA132="","",IF(AD132&gt;"a","",IF(AD132=AD131,AE131,COUNTA($AE$76:AE131))))</f>
        <v>21</v>
      </c>
      <c r="AF132" s="56"/>
      <c r="AG132" s="66" t="s">
        <v>6</v>
      </c>
      <c r="AH132" s="101" t="s">
        <v>34</v>
      </c>
      <c r="AI132" s="101"/>
      <c r="AJ132" s="101"/>
      <c r="AK132" s="56"/>
      <c r="AL132" s="60"/>
    </row>
    <row r="133" spans="26:38" ht="11.25">
      <c r="Z133" s="57" t="str">
        <f>$B$94</f>
        <v>SHA</v>
      </c>
      <c r="AA133" s="57" t="str">
        <f>$A$94</f>
        <v>Tia Albertson</v>
      </c>
      <c r="AB133" s="56">
        <f>$L$94</f>
        <v>56</v>
      </c>
      <c r="AC133" s="56">
        <f>$V$94</f>
        <v>50</v>
      </c>
      <c r="AD133" s="56">
        <f>$W$94</f>
        <v>106</v>
      </c>
      <c r="AE133" s="56">
        <f>IF(AA133="","",IF(AD133&gt;"a","",IF(AD133=AD132,AE132,COUNTA($AE$76:AE132))))</f>
        <v>21</v>
      </c>
      <c r="AF133" s="56"/>
      <c r="AG133" s="67" t="s">
        <v>35</v>
      </c>
      <c r="AH133" s="68" t="s">
        <v>7</v>
      </c>
      <c r="AI133" s="68" t="s">
        <v>12</v>
      </c>
      <c r="AJ133" s="56"/>
      <c r="AK133" s="56"/>
      <c r="AL133" s="60"/>
    </row>
    <row r="134" spans="26:38" ht="11.25">
      <c r="Z134" s="57" t="str">
        <f>$B$90</f>
        <v>SHA</v>
      </c>
      <c r="AA134" s="57" t="str">
        <f>$A$90</f>
        <v>Alison Van Grinsven</v>
      </c>
      <c r="AB134" s="56">
        <f>$L$90</f>
        <v>53</v>
      </c>
      <c r="AC134" s="56">
        <f>$V$90</f>
        <v>53</v>
      </c>
      <c r="AD134" s="56">
        <f>$W$90</f>
        <v>106</v>
      </c>
      <c r="AE134" s="56">
        <f>IF(AA134="","",IF(AD134&gt;"a","",IF(AD134=AD133,AE133,COUNTA($AE$76:AE133))))</f>
        <v>21</v>
      </c>
      <c r="AF134" s="56"/>
      <c r="AG134" s="69" t="str">
        <f>A114</f>
        <v>Bay Port</v>
      </c>
      <c r="AH134" s="56">
        <f>B114</f>
        <v>383</v>
      </c>
      <c r="AI134" s="56">
        <f>D114</f>
        <v>1</v>
      </c>
      <c r="AJ134" s="56"/>
      <c r="AK134" s="56"/>
      <c r="AL134" s="60"/>
    </row>
    <row r="135" spans="26:38" ht="11.25">
      <c r="Z135" s="57" t="str">
        <f>$B$91</f>
        <v>SHA</v>
      </c>
      <c r="AA135" s="57" t="str">
        <f>$A$91</f>
        <v>Cherish Buss</v>
      </c>
      <c r="AB135" s="56">
        <f>$L$91</f>
        <v>55</v>
      </c>
      <c r="AC135" s="56">
        <f>$V$91</f>
        <v>52</v>
      </c>
      <c r="AD135" s="56">
        <f>$W$91</f>
        <v>107</v>
      </c>
      <c r="AE135" s="56">
        <f>IF(AA135="","",IF(AD135&gt;"a","",IF(AD135=AD134,AE134,COUNTA($AE$76:AE134))))</f>
        <v>24</v>
      </c>
      <c r="AF135" s="56"/>
      <c r="AG135" s="69" t="str">
        <f aca="true" t="shared" si="39" ref="AG135:AG145">A115</f>
        <v>De Pere</v>
      </c>
      <c r="AH135" s="56">
        <f aca="true" t="shared" si="40" ref="AH135:AH145">B115</f>
        <v>384</v>
      </c>
      <c r="AI135" s="56">
        <f aca="true" t="shared" si="41" ref="AI135:AI145">D115</f>
        <v>2</v>
      </c>
      <c r="AJ135" s="56"/>
      <c r="AK135" s="56"/>
      <c r="AL135" s="60"/>
    </row>
    <row r="136" spans="26:38" ht="11.25">
      <c r="Z136" s="57" t="str">
        <f>$B$58</f>
        <v>OCO</v>
      </c>
      <c r="AA136" s="57" t="str">
        <f>$A$58</f>
        <v>Marissa Daul</v>
      </c>
      <c r="AB136" s="56">
        <f>$L$58</f>
        <v>54</v>
      </c>
      <c r="AC136" s="56">
        <f>$V$58</f>
        <v>53</v>
      </c>
      <c r="AD136" s="56">
        <f>$W$58</f>
        <v>107</v>
      </c>
      <c r="AE136" s="56">
        <f>IF(AA136="","",IF(AD136&gt;"a","",IF(AD136=AD135,AE135,COUNTA($AE$76:AE135))))</f>
        <v>24</v>
      </c>
      <c r="AF136" s="56"/>
      <c r="AG136" s="69" t="str">
        <f t="shared" si="39"/>
        <v>Marinette</v>
      </c>
      <c r="AH136" s="56">
        <f t="shared" si="40"/>
        <v>387</v>
      </c>
      <c r="AI136" s="56">
        <f t="shared" si="41"/>
        <v>3</v>
      </c>
      <c r="AJ136" s="56"/>
      <c r="AK136" s="56"/>
      <c r="AL136" s="60"/>
    </row>
    <row r="137" spans="26:38" ht="11.25">
      <c r="Z137" s="57" t="str">
        <f>$B$78</f>
        <v>PR</v>
      </c>
      <c r="AA137" s="57" t="str">
        <f>$A$78</f>
        <v>Anja Marshall</v>
      </c>
      <c r="AB137" s="56">
        <f>$L$78</f>
        <v>52</v>
      </c>
      <c r="AC137" s="56">
        <f>$V$78</f>
        <v>57</v>
      </c>
      <c r="AD137" s="56">
        <f>$W$78</f>
        <v>109</v>
      </c>
      <c r="AE137" s="56">
        <f>IF(AA137="","",IF(AD137&gt;"a","",IF(AD137=AD136,AE136,COUNTA($AE$76:AE136))))</f>
        <v>26</v>
      </c>
      <c r="AF137" s="56"/>
      <c r="AG137" s="69" t="str">
        <f t="shared" si="39"/>
        <v>Denmark</v>
      </c>
      <c r="AH137" s="56">
        <f t="shared" si="40"/>
        <v>403</v>
      </c>
      <c r="AI137" s="56">
        <f t="shared" si="41"/>
        <v>4</v>
      </c>
      <c r="AJ137" s="56"/>
      <c r="AK137" s="56"/>
      <c r="AL137" s="60"/>
    </row>
    <row r="138" spans="26:38" ht="11.25">
      <c r="Z138" s="57" t="str">
        <f>$B$93</f>
        <v>SHA</v>
      </c>
      <c r="AA138" s="57" t="str">
        <f>$A$93</f>
        <v>Tristin Cerveny</v>
      </c>
      <c r="AB138" s="56">
        <f>$L$93</f>
        <v>56</v>
      </c>
      <c r="AC138" s="56">
        <f>$V$93</f>
        <v>53</v>
      </c>
      <c r="AD138" s="56">
        <f>$W$93</f>
        <v>109</v>
      </c>
      <c r="AE138" s="56">
        <f>IF(AA138="","",IF(AD138&gt;"a","",IF(AD138=AD137,AE137,COUNTA($AE$76:AE137))))</f>
        <v>26</v>
      </c>
      <c r="AF138" s="56"/>
      <c r="AG138" s="69" t="str">
        <f t="shared" si="39"/>
        <v>Ashwaubenon</v>
      </c>
      <c r="AH138" s="56">
        <f t="shared" si="40"/>
        <v>405</v>
      </c>
      <c r="AI138" s="56">
        <f t="shared" si="41"/>
        <v>5</v>
      </c>
      <c r="AJ138" s="56"/>
      <c r="AK138" s="56"/>
      <c r="AL138" s="60"/>
    </row>
    <row r="139" spans="26:38" ht="11.25">
      <c r="Z139" s="57" t="str">
        <f>$B$12</f>
        <v>ASH</v>
      </c>
      <c r="AA139" s="57" t="str">
        <f>$A$12</f>
        <v>Claire Vandekreeke</v>
      </c>
      <c r="AB139" s="56">
        <f>$L$12</f>
        <v>55</v>
      </c>
      <c r="AC139" s="56">
        <f>$V$12</f>
        <v>55</v>
      </c>
      <c r="AD139" s="56">
        <f>$W$12</f>
        <v>110</v>
      </c>
      <c r="AE139" s="56">
        <f>IF(AA139="","",IF(AD139&gt;"a","",IF(AD139=AD138,AE138,COUNTA($AE$76:AE138))))</f>
        <v>28</v>
      </c>
      <c r="AF139" s="56"/>
      <c r="AG139" s="69" t="str">
        <f t="shared" si="39"/>
        <v>G. B. Preble</v>
      </c>
      <c r="AH139" s="56">
        <f t="shared" si="40"/>
        <v>422</v>
      </c>
      <c r="AI139" s="56">
        <f t="shared" si="41"/>
        <v>6</v>
      </c>
      <c r="AJ139" s="56"/>
      <c r="AK139" s="56"/>
      <c r="AL139" s="60"/>
    </row>
    <row r="140" spans="26:38" ht="11.25">
      <c r="Z140" s="57" t="str">
        <f>IF(OR($A$97="",$A$97="School Name"),"",$B$101)</f>
        <v>WDP</v>
      </c>
      <c r="AA140" s="57" t="str">
        <f>IF(OR($A$97="",$A$97="School Name"),"",$A$101)</f>
        <v>Cassidy Cherney</v>
      </c>
      <c r="AB140" s="56">
        <f>IF(OR($A$97="",$A$97="School Name"),"",$L$101)</f>
        <v>58</v>
      </c>
      <c r="AC140" s="56">
        <f>IF(OR($A$97="",$A$97="School Name"),"",$V$101)</f>
        <v>52</v>
      </c>
      <c r="AD140" s="56">
        <f>IF(OR($A$97="",$A$97="School Name"),"zz",$W$101)</f>
        <v>110</v>
      </c>
      <c r="AE140" s="56">
        <f>IF(AA140="","",IF(AD140&gt;"a","",IF(AD140=AD139,AE139,COUNTA($AE$76:AE139))))</f>
        <v>28</v>
      </c>
      <c r="AF140" s="56"/>
      <c r="AG140" s="69" t="str">
        <f t="shared" si="39"/>
        <v>Shawano</v>
      </c>
      <c r="AH140" s="56">
        <f t="shared" si="40"/>
        <v>428</v>
      </c>
      <c r="AI140" s="56">
        <f t="shared" si="41"/>
        <v>7</v>
      </c>
      <c r="AJ140" s="56"/>
      <c r="AK140" s="56"/>
      <c r="AL140" s="60"/>
    </row>
    <row r="141" spans="26:38" ht="11.25">
      <c r="Z141" s="57" t="str">
        <f>$B$66</f>
        <v>OF</v>
      </c>
      <c r="AA141" s="57" t="str">
        <f>$A$66</f>
        <v>Amhan Baeten</v>
      </c>
      <c r="AB141" s="56">
        <f>$L$66</f>
        <v>53</v>
      </c>
      <c r="AC141" s="56">
        <f>$V$66</f>
        <v>58</v>
      </c>
      <c r="AD141" s="56">
        <f>$W$66</f>
        <v>111</v>
      </c>
      <c r="AE141" s="56">
        <f>IF(AA141="","",IF(AD141&gt;"a","",IF(AD141=AD140,AE140,COUNTA($AE$76:AE140))))</f>
        <v>30</v>
      </c>
      <c r="AF141" s="56"/>
      <c r="AG141" s="69" t="str">
        <f t="shared" si="39"/>
        <v>West De Pere</v>
      </c>
      <c r="AH141" s="56">
        <f t="shared" si="40"/>
        <v>470</v>
      </c>
      <c r="AI141" s="56">
        <f t="shared" si="41"/>
        <v>8</v>
      </c>
      <c r="AJ141" s="56"/>
      <c r="AK141" s="56"/>
      <c r="AL141" s="60"/>
    </row>
    <row r="142" spans="26:38" ht="11.25">
      <c r="Z142" s="57" t="str">
        <f>$B$67</f>
        <v>OF</v>
      </c>
      <c r="AA142" s="57" t="str">
        <f>$A$67</f>
        <v>Liz Donunt</v>
      </c>
      <c r="AB142" s="56">
        <f>$L$67</f>
        <v>52</v>
      </c>
      <c r="AC142" s="56">
        <f>$V$67</f>
        <v>61</v>
      </c>
      <c r="AD142" s="56">
        <f>$W$67</f>
        <v>113</v>
      </c>
      <c r="AE142" s="56">
        <f>IF(AA142="","",IF(AD142&gt;"a","",IF(AD142=AD141,AE141,COUNTA($AE$76:AE141))))</f>
        <v>31</v>
      </c>
      <c r="AF142" s="56"/>
      <c r="AG142" s="69" t="str">
        <f t="shared" si="39"/>
        <v>Oconto Falls</v>
      </c>
      <c r="AH142" s="56">
        <f t="shared" si="40"/>
        <v>472</v>
      </c>
      <c r="AI142" s="56">
        <f t="shared" si="41"/>
        <v>9</v>
      </c>
      <c r="AJ142" s="56"/>
      <c r="AK142" s="56"/>
      <c r="AL142" s="60"/>
    </row>
    <row r="143" spans="26:38" ht="11.25">
      <c r="Z143" s="57" t="str">
        <f>$B$92</f>
        <v>SHA</v>
      </c>
      <c r="AA143" s="57" t="str">
        <f>$A$92</f>
        <v>Courtney Raumann</v>
      </c>
      <c r="AB143" s="56">
        <f>$L$92</f>
        <v>54</v>
      </c>
      <c r="AC143" s="56">
        <f>$V$92</f>
        <v>60</v>
      </c>
      <c r="AD143" s="56">
        <f>$W$92</f>
        <v>114</v>
      </c>
      <c r="AE143" s="56">
        <f>IF(AA143="","",IF(AD143&gt;"a","",IF(AD143=AD142,AE142,COUNTA($AE$76:AE142))))</f>
        <v>32</v>
      </c>
      <c r="AF143" s="56"/>
      <c r="AG143" s="69" t="str">
        <f t="shared" si="39"/>
        <v>Oconto</v>
      </c>
      <c r="AH143" s="56">
        <f t="shared" si="40"/>
        <v>482</v>
      </c>
      <c r="AI143" s="56">
        <f t="shared" si="41"/>
        <v>10</v>
      </c>
      <c r="AJ143" s="56"/>
      <c r="AK143" s="56"/>
      <c r="AL143" s="60"/>
    </row>
    <row r="144" spans="26:38" ht="11.25">
      <c r="Z144" s="57" t="str">
        <f>$B$38</f>
        <v>DEP</v>
      </c>
      <c r="AA144" s="57" t="str">
        <f>$A$38</f>
        <v>Rachel Kelly</v>
      </c>
      <c r="AB144" s="56">
        <f>$L$38</f>
        <v>52</v>
      </c>
      <c r="AC144" s="56">
        <f>$V$38</f>
        <v>62</v>
      </c>
      <c r="AD144" s="56">
        <f>$W$38</f>
        <v>114</v>
      </c>
      <c r="AE144" s="56">
        <f>IF(AA144="","",IF(AD144&gt;"a","",IF(AD144=AD143,AE143,COUNTA($AE$76:AE143))))</f>
        <v>32</v>
      </c>
      <c r="AF144" s="56"/>
      <c r="AG144" s="69" t="str">
        <f t="shared" si="39"/>
        <v>Seymour</v>
      </c>
      <c r="AH144" s="56">
        <f t="shared" si="40"/>
        <v>566</v>
      </c>
      <c r="AI144" s="56">
        <f t="shared" si="41"/>
        <v>11</v>
      </c>
      <c r="AJ144" s="56"/>
      <c r="AK144" s="56"/>
      <c r="AL144" s="60"/>
    </row>
    <row r="145" spans="26:38" ht="11.25">
      <c r="Z145" s="57" t="str">
        <f>$B$60</f>
        <v>OCO</v>
      </c>
      <c r="AA145" s="57" t="str">
        <f>$A$60</f>
        <v>Chelsea Noack</v>
      </c>
      <c r="AB145" s="56">
        <f>$L$60</f>
        <v>54</v>
      </c>
      <c r="AC145" s="56">
        <f>$V$60</f>
        <v>60</v>
      </c>
      <c r="AD145" s="56">
        <f>$W$60</f>
        <v>114</v>
      </c>
      <c r="AE145" s="56">
        <f>IF(AA145="","",IF(AD145&gt;"a","",IF(AD145=AD144,AE144,COUNTA($AE$76:AE144))))</f>
        <v>32</v>
      </c>
      <c r="AF145" s="56"/>
      <c r="AG145" s="69" t="str">
        <f t="shared" si="39"/>
        <v>G. B. East</v>
      </c>
      <c r="AH145" s="56" t="str">
        <f t="shared" si="40"/>
        <v>DQ</v>
      </c>
      <c r="AI145" s="56">
        <f t="shared" si="41"/>
        <v>12</v>
      </c>
      <c r="AJ145" s="56"/>
      <c r="AK145" s="56"/>
      <c r="AL145" s="60"/>
    </row>
    <row r="146" spans="26:38" ht="11.25">
      <c r="Z146" s="57" t="str">
        <f>$B$76</f>
        <v>PR</v>
      </c>
      <c r="AA146" s="57" t="str">
        <f>$A$76</f>
        <v>Sydney Onesti</v>
      </c>
      <c r="AB146" s="56">
        <f>$L$76</f>
        <v>55</v>
      </c>
      <c r="AC146" s="56">
        <f>$V$76</f>
        <v>59</v>
      </c>
      <c r="AD146" s="56">
        <f>$W$76</f>
        <v>114</v>
      </c>
      <c r="AE146" s="56">
        <f>IF(AA146="","",IF(AD146&gt;"a","",IF(AD146=AD145,AE145,COUNTA($AE$76:AE145))))</f>
        <v>32</v>
      </c>
      <c r="AF146" s="56"/>
      <c r="AG146" s="57"/>
      <c r="AH146" s="57"/>
      <c r="AI146" s="57"/>
      <c r="AJ146" s="56"/>
      <c r="AK146" s="56"/>
      <c r="AL146" s="60"/>
    </row>
    <row r="147" spans="26:38" ht="11.25">
      <c r="Z147" s="57" t="str">
        <f>$B$29</f>
        <v>DEN</v>
      </c>
      <c r="AA147" s="57" t="str">
        <f>$A$29</f>
        <v>Dana Kozlovsky</v>
      </c>
      <c r="AB147" s="56">
        <f>$L$29</f>
        <v>60</v>
      </c>
      <c r="AC147" s="56">
        <f>$V$29</f>
        <v>55</v>
      </c>
      <c r="AD147" s="56">
        <f>$W$29</f>
        <v>115</v>
      </c>
      <c r="AE147" s="56">
        <f>IF(AA147="","",IF(AD147&gt;"a","",IF(AD147=AD146,AE146,COUNTA($AE$76:AE146))))</f>
        <v>36</v>
      </c>
      <c r="AF147" s="56"/>
      <c r="AG147" s="57"/>
      <c r="AH147" s="57"/>
      <c r="AI147" s="57"/>
      <c r="AJ147" s="56"/>
      <c r="AK147" s="56"/>
      <c r="AL147" s="60"/>
    </row>
    <row r="148" spans="26:38" ht="11.25">
      <c r="Z148" s="57" t="str">
        <f>IF(OR($A$97="",$A$97="School Name")," ",$B$98)</f>
        <v>WDP</v>
      </c>
      <c r="AA148" s="57" t="str">
        <f>IF(OR($A$97="",$A$97="School Name"),"",$A$98)</f>
        <v>Megan Lau</v>
      </c>
      <c r="AB148" s="56">
        <f>IF(OR($A$97="",$A$97="School Name")," ",$L$98)</f>
        <v>62</v>
      </c>
      <c r="AC148" s="56">
        <f>IF(OR($A$97="",$A$97="School Name")," ",$V$98)</f>
        <v>53</v>
      </c>
      <c r="AD148" s="56">
        <f>IF(OR($A$97="",$A$97="School Name"),"zz",$W$98)</f>
        <v>115</v>
      </c>
      <c r="AE148" s="56">
        <f>IF(AA148="","",IF(AD148&gt;"a","",IF(AD148=AD147,AE147,COUNTA($AE$76:AE147))))</f>
        <v>36</v>
      </c>
      <c r="AF148" s="56"/>
      <c r="AG148" s="57"/>
      <c r="AH148" s="57"/>
      <c r="AI148" s="57"/>
      <c r="AJ148" s="56"/>
      <c r="AK148" s="56"/>
      <c r="AL148" s="60"/>
    </row>
    <row r="149" spans="26:38" ht="11.25">
      <c r="Z149" s="57" t="str">
        <f>$B$54</f>
        <v>MAR</v>
      </c>
      <c r="AA149" s="57" t="str">
        <f>$A$54</f>
        <v>Liz Lang</v>
      </c>
      <c r="AB149" s="56">
        <f>$L$54</f>
        <v>60</v>
      </c>
      <c r="AC149" s="56">
        <f>$V$54</f>
        <v>57</v>
      </c>
      <c r="AD149" s="56">
        <f>$W$54</f>
        <v>117</v>
      </c>
      <c r="AE149" s="56">
        <f>IF(AA149="","",IF(AD149&gt;"a","",IF(AD149=AD148,AE148,COUNTA($AE$76:AE148))))</f>
        <v>38</v>
      </c>
      <c r="AF149" s="56"/>
      <c r="AG149" s="57"/>
      <c r="AH149" s="57"/>
      <c r="AI149" s="57"/>
      <c r="AJ149" s="56"/>
      <c r="AK149" s="56"/>
      <c r="AL149" s="60"/>
    </row>
    <row r="150" spans="26:38" ht="11.25">
      <c r="Z150" s="57" t="str">
        <f>IF(OR($A$97="",$A$97="School Name"),"",$B$99)</f>
        <v>WDP</v>
      </c>
      <c r="AA150" s="57" t="str">
        <f>IF(OR($A$97="",$A$97="School Name"),"",$A$99)</f>
        <v>Sarah Stefaniak</v>
      </c>
      <c r="AB150" s="56">
        <f>IF(OR($A$97="",$A$97="School Name"),"",$L$99)</f>
        <v>58</v>
      </c>
      <c r="AC150" s="56">
        <f>IF(OR($A$97="",$A$97="School Name"),"",$V$99)</f>
        <v>59</v>
      </c>
      <c r="AD150" s="56">
        <f>IF(OR($A$97="",$A$97="School Name"),"zz",$W$99)</f>
        <v>117</v>
      </c>
      <c r="AE150" s="56">
        <f>IF(AA150="","",IF(AD150&gt;"a","",IF(AD150=AD149,AE149,COUNTA($AE$76:AE149))))</f>
        <v>38</v>
      </c>
      <c r="AF150" s="56"/>
      <c r="AG150" s="57"/>
      <c r="AH150" s="57"/>
      <c r="AI150" s="57"/>
      <c r="AJ150" s="56"/>
      <c r="AK150" s="56"/>
      <c r="AL150" s="60"/>
    </row>
    <row r="151" spans="26:38" ht="11.25">
      <c r="Z151" s="57" t="str">
        <f>$B$14</f>
        <v>ASH</v>
      </c>
      <c r="AA151" s="57" t="str">
        <f>$A$14</f>
        <v>Nicole Gardner</v>
      </c>
      <c r="AB151" s="56">
        <f>$L$14</f>
        <v>58</v>
      </c>
      <c r="AC151" s="56">
        <f>$V$14</f>
        <v>60</v>
      </c>
      <c r="AD151" s="56">
        <f>$W$14</f>
        <v>118</v>
      </c>
      <c r="AE151" s="56">
        <f>IF(AA151="","",IF(AD151&gt;"a","",IF(AD151=AD150,AE150,COUNTA($AE$76:AE150))))</f>
        <v>40</v>
      </c>
      <c r="AF151" s="56"/>
      <c r="AG151" s="57"/>
      <c r="AH151" s="57"/>
      <c r="AI151" s="57"/>
      <c r="AJ151" s="56"/>
      <c r="AK151" s="56"/>
      <c r="AL151" s="60"/>
    </row>
    <row r="152" spans="26:38" ht="11.25">
      <c r="Z152" s="57" t="str">
        <f>$B$69</f>
        <v>OF</v>
      </c>
      <c r="AA152" s="57" t="str">
        <f>$A$69</f>
        <v>Julie Moore</v>
      </c>
      <c r="AB152" s="56">
        <f>$L$69</f>
        <v>57</v>
      </c>
      <c r="AC152" s="56">
        <f>$V$69</f>
        <v>64</v>
      </c>
      <c r="AD152" s="56">
        <f>$W$69</f>
        <v>121</v>
      </c>
      <c r="AE152" s="56">
        <f>IF(AA152="","",IF(AD152&gt;"a","",IF(AD152=AD151,AE151,COUNTA($AE$76:AE151))))</f>
        <v>41</v>
      </c>
      <c r="AF152" s="56"/>
      <c r="AG152" s="57"/>
      <c r="AH152" s="57"/>
      <c r="AI152" s="57"/>
      <c r="AJ152" s="56"/>
      <c r="AK152" s="56"/>
      <c r="AL152" s="60"/>
    </row>
    <row r="153" spans="26:38" ht="11.25">
      <c r="Z153" s="57" t="str">
        <f>$B$59</f>
        <v>OCO</v>
      </c>
      <c r="AA153" s="57" t="str">
        <f>$A$59</f>
        <v>Emily Hockers</v>
      </c>
      <c r="AB153" s="56">
        <f>$L$59</f>
        <v>62</v>
      </c>
      <c r="AC153" s="56">
        <f>$V$59</f>
        <v>60</v>
      </c>
      <c r="AD153" s="56">
        <f>$W$59</f>
        <v>122</v>
      </c>
      <c r="AE153" s="56">
        <f>IF(AA153="","",IF(AD153&gt;"a","",IF(AD153=AD152,AE152,COUNTA($AE$76:AE152))))</f>
        <v>42</v>
      </c>
      <c r="AF153" s="56"/>
      <c r="AG153" s="57"/>
      <c r="AH153" s="57"/>
      <c r="AI153" s="57"/>
      <c r="AJ153" s="56"/>
      <c r="AK153" s="56"/>
      <c r="AL153" s="60"/>
    </row>
    <row r="154" spans="26:38" ht="11.25">
      <c r="Z154" s="57" t="str">
        <f>$B$30</f>
        <v>DEN</v>
      </c>
      <c r="AA154" s="57" t="str">
        <f>$A$30</f>
        <v>Tiffany Vogel</v>
      </c>
      <c r="AB154" s="56">
        <f>$L$30</f>
        <v>59</v>
      </c>
      <c r="AC154" s="56">
        <f>$V$30</f>
        <v>67</v>
      </c>
      <c r="AD154" s="56">
        <f>$W$30</f>
        <v>126</v>
      </c>
      <c r="AE154" s="56">
        <f>IF(AA154="","",IF(AD154&gt;"a","",IF(AD154=AD153,AE153,COUNTA($AE$76:AE153))))</f>
        <v>43</v>
      </c>
      <c r="AF154" s="56"/>
      <c r="AG154" s="57"/>
      <c r="AH154" s="57"/>
      <c r="AI154" s="57"/>
      <c r="AJ154" s="56"/>
      <c r="AK154" s="56"/>
      <c r="AL154" s="60"/>
    </row>
    <row r="155" spans="26:38" ht="11.25">
      <c r="Z155" s="57" t="str">
        <f>$B$68</f>
        <v>OF</v>
      </c>
      <c r="AA155" s="57" t="str">
        <f>$A$68</f>
        <v>Liz Coopman</v>
      </c>
      <c r="AB155" s="56">
        <f>$L$68</f>
        <v>60</v>
      </c>
      <c r="AC155" s="56">
        <f>$V$68</f>
        <v>67</v>
      </c>
      <c r="AD155" s="56">
        <f>$W$68</f>
        <v>127</v>
      </c>
      <c r="AE155" s="56">
        <f>IF(AA155="","",IF(AD155&gt;"a","",IF(AD155=AD154,AE154,COUNTA($AE$76:AE154))))</f>
        <v>44</v>
      </c>
      <c r="AF155" s="56"/>
      <c r="AG155" s="57"/>
      <c r="AH155" s="57"/>
      <c r="AI155" s="57"/>
      <c r="AJ155" s="56"/>
      <c r="AK155" s="56"/>
      <c r="AL155" s="60"/>
    </row>
    <row r="156" spans="26:38" ht="11.25">
      <c r="Z156" s="57" t="str">
        <f>IF(OR($A$97="",$A$97="School Name"),"",$B$100)</f>
        <v>WDP</v>
      </c>
      <c r="AA156" s="57" t="str">
        <f>IF(OR($A$97="",$A$97="School Name"),"",$A$100)</f>
        <v>Brittany Nohr</v>
      </c>
      <c r="AB156" s="56">
        <f>IF(OR($A$97="",$A$97="School Name")," ",$L$100)</f>
        <v>62</v>
      </c>
      <c r="AC156" s="56">
        <f>IF(OR($A$97="",$A$97="School Name")," ",$V$100)</f>
        <v>66</v>
      </c>
      <c r="AD156" s="56">
        <f>IF(OR($A$97="",$A$97="School Name"),"zz",$W$100)</f>
        <v>128</v>
      </c>
      <c r="AE156" s="56">
        <f>IF(AA156="","",IF(AD156&gt;"a","",IF(AD156=AD155,AE155,COUNTA($AE$76:AE155))))</f>
        <v>45</v>
      </c>
      <c r="AF156" s="56"/>
      <c r="AG156" s="57"/>
      <c r="AH156" s="57"/>
      <c r="AI156" s="57"/>
      <c r="AJ156" s="56"/>
      <c r="AK156" s="56"/>
      <c r="AL156" s="60"/>
    </row>
    <row r="157" spans="26:38" ht="11.25">
      <c r="Z157" s="57" t="str">
        <f>$B$82</f>
        <v>SEY</v>
      </c>
      <c r="AA157" s="57" t="str">
        <f>$A$82</f>
        <v>Becca Simpson</v>
      </c>
      <c r="AB157" s="56">
        <f>$L$82</f>
        <v>69</v>
      </c>
      <c r="AC157" s="56">
        <f>$V$82</f>
        <v>64</v>
      </c>
      <c r="AD157" s="56">
        <f>$W$82</f>
        <v>133</v>
      </c>
      <c r="AE157" s="56">
        <f>IF(AA157="","",IF(AD157&gt;"a","",IF(AD157=AD156,AE156,COUNTA($AE$76:AE156))))</f>
        <v>46</v>
      </c>
      <c r="AF157" s="56"/>
      <c r="AG157" s="57"/>
      <c r="AH157" s="57"/>
      <c r="AI157" s="57"/>
      <c r="AJ157" s="56"/>
      <c r="AK157" s="56"/>
      <c r="AL157" s="60"/>
    </row>
    <row r="158" spans="26:38" ht="11.25">
      <c r="Z158" s="57" t="str">
        <f>$B$70</f>
        <v>OF</v>
      </c>
      <c r="AA158" s="57" t="str">
        <f>$A$70</f>
        <v>Brittany Russel</v>
      </c>
      <c r="AB158" s="56">
        <f>$L$70</f>
        <v>61</v>
      </c>
      <c r="AC158" s="56">
        <f>$V$70</f>
        <v>73</v>
      </c>
      <c r="AD158" s="56">
        <f>$W$70</f>
        <v>134</v>
      </c>
      <c r="AE158" s="56">
        <f>IF(AA158="","",IF(AD158&gt;"a","",IF(AD158=AD157,AE157,COUNTA($AE$76:AE157))))</f>
        <v>47</v>
      </c>
      <c r="AF158" s="56"/>
      <c r="AG158" s="57"/>
      <c r="AH158" s="57"/>
      <c r="AI158" s="57"/>
      <c r="AJ158" s="56"/>
      <c r="AK158" s="56"/>
      <c r="AL158" s="60"/>
    </row>
    <row r="159" spans="26:38" ht="11.25">
      <c r="Z159" s="57" t="str">
        <f>$B$86</f>
        <v>SEY</v>
      </c>
      <c r="AA159" s="57" t="str">
        <f>$A$86</f>
        <v>Erika Gomm</v>
      </c>
      <c r="AB159" s="56">
        <f>$L$86</f>
        <v>65</v>
      </c>
      <c r="AC159" s="56">
        <f>$V$86</f>
        <v>71</v>
      </c>
      <c r="AD159" s="56">
        <f>$W$86</f>
        <v>136</v>
      </c>
      <c r="AE159" s="56">
        <f>IF(AA159="","",IF(AD159&gt;"a","",IF(AD159=AD158,AE158,COUNTA($AE$76:AE158))))</f>
        <v>48</v>
      </c>
      <c r="AF159" s="56"/>
      <c r="AG159" s="57"/>
      <c r="AH159" s="57"/>
      <c r="AI159" s="57"/>
      <c r="AJ159" s="56"/>
      <c r="AK159" s="56"/>
      <c r="AL159" s="60"/>
    </row>
    <row r="160" spans="26:38" ht="11.25">
      <c r="Z160" s="57" t="str">
        <f>$B$62</f>
        <v>OCO</v>
      </c>
      <c r="AA160" s="57" t="str">
        <f>$A$62</f>
        <v>Breanna Neering</v>
      </c>
      <c r="AB160" s="56">
        <f>$L$62</f>
        <v>69</v>
      </c>
      <c r="AC160" s="56">
        <f>$V$62</f>
        <v>70</v>
      </c>
      <c r="AD160" s="56">
        <f>$W$62</f>
        <v>139</v>
      </c>
      <c r="AE160" s="56">
        <f>IF(AA160="","",IF(AD160&gt;"a","",IF(AD160=AD159,AE159,COUNTA($AE$76:AE159))))</f>
        <v>49</v>
      </c>
      <c r="AF160" s="56"/>
      <c r="AG160" s="57"/>
      <c r="AH160" s="57"/>
      <c r="AI160" s="57"/>
      <c r="AJ160" s="56"/>
      <c r="AK160" s="56"/>
      <c r="AL160" s="60"/>
    </row>
    <row r="161" spans="26:38" ht="11.25">
      <c r="Z161" s="57" t="str">
        <f>$B$77</f>
        <v>PR</v>
      </c>
      <c r="AA161" s="57" t="str">
        <f>$A$77</f>
        <v>Jenna Gitter</v>
      </c>
      <c r="AB161" s="56">
        <f>$L$77</f>
        <v>70</v>
      </c>
      <c r="AC161" s="56">
        <f>$V$77</f>
        <v>70</v>
      </c>
      <c r="AD161" s="56">
        <f>$W$77</f>
        <v>140</v>
      </c>
      <c r="AE161" s="56">
        <f>IF(AA161="","",IF(AD161&gt;"a","",IF(AD161=AD160,AE160,COUNTA($AE$76:AE160))))</f>
        <v>50</v>
      </c>
      <c r="AF161" s="56"/>
      <c r="AG161" s="57"/>
      <c r="AH161" s="57"/>
      <c r="AI161" s="57"/>
      <c r="AJ161" s="56"/>
      <c r="AK161" s="56"/>
      <c r="AL161" s="60"/>
    </row>
    <row r="162" spans="26:38" ht="11.25">
      <c r="Z162" s="57" t="str">
        <f>$B$85</f>
        <v>SEY</v>
      </c>
      <c r="AA162" s="57" t="str">
        <f>$A$85</f>
        <v>Hannah Schmit</v>
      </c>
      <c r="AB162" s="56">
        <f>$L$85</f>
        <v>63</v>
      </c>
      <c r="AC162" s="56">
        <f>$V$85</f>
        <v>77</v>
      </c>
      <c r="AD162" s="56">
        <f>$W$85</f>
        <v>140</v>
      </c>
      <c r="AE162" s="56">
        <f>IF(AA162="","",IF(AD162&gt;"a","",IF(AD162=AD161,AE161,COUNTA($AE$76:AE161))))</f>
        <v>50</v>
      </c>
      <c r="AF162" s="56"/>
      <c r="AG162" s="57"/>
      <c r="AH162" s="57"/>
      <c r="AI162" s="57"/>
      <c r="AJ162" s="56"/>
      <c r="AK162" s="56"/>
      <c r="AL162" s="60"/>
    </row>
    <row r="163" spans="26:38" ht="11.25">
      <c r="Z163" s="57" t="str">
        <f>IF(OR($A$97="",$A$97="School Name")," ",$B$102)</f>
        <v>WDP</v>
      </c>
      <c r="AA163" s="57" t="str">
        <f>IF(OR($A$97="",$A$97="School Name"),"",$A$102)</f>
        <v>Abby Van De Hei</v>
      </c>
      <c r="AB163" s="56">
        <f>IF(OR($A$97="",$A$97="School Name"),"",$L$102)</f>
        <v>74</v>
      </c>
      <c r="AC163" s="56">
        <f>IF(OR($A$97="",$A$97="School Name"),"",$V$102)</f>
        <v>70</v>
      </c>
      <c r="AD163" s="56">
        <f>IF(OR($A$97="",$A$97="School Name"),"zz",$W$102)</f>
        <v>144</v>
      </c>
      <c r="AE163" s="56">
        <f>IF(AA163="","",IF(AD163&gt;"a","",IF(AD163=AD162,AE162,COUNTA($AE$76:AE162))))</f>
        <v>52</v>
      </c>
      <c r="AF163" s="56"/>
      <c r="AG163" s="57"/>
      <c r="AH163" s="57"/>
      <c r="AI163" s="57"/>
      <c r="AJ163" s="56"/>
      <c r="AK163" s="56"/>
      <c r="AL163" s="60"/>
    </row>
    <row r="164" spans="26:38" ht="11.25">
      <c r="Z164" s="57" t="str">
        <f>$B$61</f>
        <v>OCO</v>
      </c>
      <c r="AA164" s="57" t="str">
        <f>$A$61</f>
        <v>Ashley Pruessler</v>
      </c>
      <c r="AB164" s="56">
        <f>$L$61</f>
        <v>85</v>
      </c>
      <c r="AC164" s="56">
        <f>$V$61</f>
        <v>71</v>
      </c>
      <c r="AD164" s="56">
        <f>$W$61</f>
        <v>156</v>
      </c>
      <c r="AE164" s="56">
        <f>IF(AA164="","",IF(AD164&gt;"a","",IF(AD164=AD163,AE163,COUNTA($AE$76:AE163))))</f>
        <v>53</v>
      </c>
      <c r="AF164" s="56"/>
      <c r="AG164" s="57"/>
      <c r="AH164" s="57"/>
      <c r="AI164" s="57"/>
      <c r="AJ164" s="56"/>
      <c r="AK164" s="56"/>
      <c r="AL164" s="60"/>
    </row>
    <row r="165" spans="26:38" ht="11.25">
      <c r="Z165" s="57" t="str">
        <f>$B$83</f>
        <v>SEY</v>
      </c>
      <c r="AA165" s="57" t="str">
        <f>$A$83</f>
        <v>Carly Schmit</v>
      </c>
      <c r="AB165" s="56">
        <f>$L$83</f>
        <v>78</v>
      </c>
      <c r="AC165" s="56">
        <f>$V$83</f>
        <v>79</v>
      </c>
      <c r="AD165" s="56">
        <f>$W$83</f>
        <v>157</v>
      </c>
      <c r="AE165" s="56">
        <f>IF(AA165="","",IF(AD165&gt;"a","",IF(AD165=AD164,AE164,COUNTA($AE$76:AE164))))</f>
        <v>54</v>
      </c>
      <c r="AF165" s="56"/>
      <c r="AG165" s="57"/>
      <c r="AH165" s="57"/>
      <c r="AI165" s="57"/>
      <c r="AJ165" s="56"/>
      <c r="AK165" s="56"/>
      <c r="AL165" s="60"/>
    </row>
    <row r="166" spans="26:38" ht="11.25">
      <c r="Z166" s="57" t="str">
        <f>$B$44</f>
        <v>GBE</v>
      </c>
      <c r="AA166" s="57" t="str">
        <f>$A$44</f>
        <v>Player 3</v>
      </c>
      <c r="AB166" s="56">
        <f>$L$44</f>
        <v>0</v>
      </c>
      <c r="AC166" s="56" t="str">
        <f>$V$44</f>
        <v>WD</v>
      </c>
      <c r="AD166" s="56" t="str">
        <f>$W$44</f>
        <v>WD</v>
      </c>
      <c r="AE166" s="56">
        <f>IF(AA166="","",IF(AD166&gt;"a","",IF(AD166=AD165,AE165,COUNTA($AE$76:AE165))))</f>
      </c>
      <c r="AF166" s="56"/>
      <c r="AG166" s="57"/>
      <c r="AH166" s="57"/>
      <c r="AI166" s="57"/>
      <c r="AJ166" s="56"/>
      <c r="AK166" s="56"/>
      <c r="AL166" s="60"/>
    </row>
    <row r="167" spans="26:38" ht="11.25">
      <c r="Z167" s="57" t="str">
        <f>$B$42</f>
        <v>GBE</v>
      </c>
      <c r="AA167" s="57" t="str">
        <f>$A$42</f>
        <v>Player 1</v>
      </c>
      <c r="AB167" s="56">
        <f>$L$42</f>
        <v>0</v>
      </c>
      <c r="AC167" s="56" t="str">
        <f>$V$42</f>
        <v>WD</v>
      </c>
      <c r="AD167" s="56" t="str">
        <f>$W$42</f>
        <v>WD</v>
      </c>
      <c r="AE167" s="56">
        <f>IF(AA167="","",IF(AD167&gt;"a","",IF(AD167=AD166,AE166,COUNTA($AE$76:AE166))))</f>
      </c>
      <c r="AF167" s="56"/>
      <c r="AG167" s="57"/>
      <c r="AH167" s="57"/>
      <c r="AI167" s="57"/>
      <c r="AJ167" s="56"/>
      <c r="AK167" s="56"/>
      <c r="AL167" s="60"/>
    </row>
    <row r="168" spans="26:38" ht="11.25">
      <c r="Z168" s="57" t="str">
        <f>$B$43</f>
        <v>GBE</v>
      </c>
      <c r="AA168" s="57" t="str">
        <f>$A$43</f>
        <v>Player 2</v>
      </c>
      <c r="AB168" s="56">
        <f>$L$43</f>
        <v>0</v>
      </c>
      <c r="AC168" s="56" t="str">
        <f>$V$43</f>
        <v>WD</v>
      </c>
      <c r="AD168" s="56" t="str">
        <f>$W$43</f>
        <v>WD</v>
      </c>
      <c r="AE168" s="56">
        <f>IF(AA168="","",IF(AD168&gt;"a","",IF(AD168=AD167,AE167,COUNTA($AE$76:AE167))))</f>
      </c>
      <c r="AF168" s="56"/>
      <c r="AG168" s="57"/>
      <c r="AH168" s="57"/>
      <c r="AI168" s="57"/>
      <c r="AJ168" s="56"/>
      <c r="AK168" s="56"/>
      <c r="AL168" s="60"/>
    </row>
    <row r="169" spans="26:38" ht="11.25">
      <c r="Z169" s="57" t="str">
        <f>$B$84</f>
        <v>SEY</v>
      </c>
      <c r="AA169" s="57" t="str">
        <f>$A$84</f>
        <v>Player 3</v>
      </c>
      <c r="AB169" s="56">
        <f>$L$84</f>
        <v>0</v>
      </c>
      <c r="AC169" s="56" t="str">
        <f>$V$84</f>
        <v>WD</v>
      </c>
      <c r="AD169" s="56" t="str">
        <f>$W$84</f>
        <v>WD</v>
      </c>
      <c r="AE169" s="56">
        <f>IF(AA169="","",IF(AD169&gt;"a","",IF(AD169=AD168,AE168,COUNTA($AE$76:AE168))))</f>
      </c>
      <c r="AF169" s="56"/>
      <c r="AG169" s="57"/>
      <c r="AH169" s="57"/>
      <c r="AI169" s="57"/>
      <c r="AJ169" s="56"/>
      <c r="AK169" s="56"/>
      <c r="AL169" s="60"/>
    </row>
    <row r="170" spans="26:38" ht="11.25">
      <c r="Z170" s="57" t="str">
        <f>$B$45</f>
        <v>GBE</v>
      </c>
      <c r="AA170" s="57" t="str">
        <f>$A$45</f>
        <v>Player 4</v>
      </c>
      <c r="AB170" s="56">
        <f>$L$45</f>
        <v>0</v>
      </c>
      <c r="AC170" s="56" t="str">
        <f>$V$45</f>
        <v>WD</v>
      </c>
      <c r="AD170" s="56" t="str">
        <f>$W$45</f>
        <v>WD</v>
      </c>
      <c r="AE170" s="56">
        <f>IF(AA170="","",IF(AD170&gt;"a","",IF(AD170=AD169,AE169,COUNTA($AE$76:AE169))))</f>
      </c>
      <c r="AF170" s="56"/>
      <c r="AG170" s="57"/>
      <c r="AH170" s="57"/>
      <c r="AI170" s="57"/>
      <c r="AJ170" s="56"/>
      <c r="AK170" s="56"/>
      <c r="AL170" s="60"/>
    </row>
    <row r="171" spans="26:38" ht="11.25">
      <c r="Z171" s="57" t="str">
        <f>$B$46</f>
        <v>GBE</v>
      </c>
      <c r="AA171" s="57" t="str">
        <f>$A$46</f>
        <v>Player 5</v>
      </c>
      <c r="AB171" s="56">
        <f>$L$46</f>
        <v>0</v>
      </c>
      <c r="AC171" s="56" t="str">
        <f>$V$46</f>
        <v>WD</v>
      </c>
      <c r="AD171" s="56" t="str">
        <f>$W$46</f>
        <v>WD</v>
      </c>
      <c r="AE171" s="56">
        <f>IF(AA171="","",IF(AD171&gt;"a","",IF(AD171=AD170,AE170,COUNTA($AE$76:AE170))))</f>
      </c>
      <c r="AF171" s="56"/>
      <c r="AG171" s="57"/>
      <c r="AH171" s="57"/>
      <c r="AI171" s="57"/>
      <c r="AJ171" s="56"/>
      <c r="AK171" s="56"/>
      <c r="AL171" s="60"/>
    </row>
    <row r="172" spans="26:38" ht="11.25">
      <c r="Z172" s="57"/>
      <c r="AA172" s="57"/>
      <c r="AB172" s="57"/>
      <c r="AC172" s="57"/>
      <c r="AD172" s="57"/>
      <c r="AE172" s="56"/>
      <c r="AF172" s="56"/>
      <c r="AG172" s="57"/>
      <c r="AH172" s="57"/>
      <c r="AI172" s="57"/>
      <c r="AJ172" s="56"/>
      <c r="AK172" s="56"/>
      <c r="AL172" s="60"/>
    </row>
    <row r="173" spans="26:38" ht="11.25">
      <c r="Z173" s="57"/>
      <c r="AA173" s="57"/>
      <c r="AB173" s="57"/>
      <c r="AC173" s="57"/>
      <c r="AD173" s="57"/>
      <c r="AE173" s="56"/>
      <c r="AF173" s="56"/>
      <c r="AG173" s="57"/>
      <c r="AH173" s="57"/>
      <c r="AI173" s="57"/>
      <c r="AJ173" s="56"/>
      <c r="AK173" s="56"/>
      <c r="AL173" s="60"/>
    </row>
    <row r="174" spans="26:38" ht="11.25">
      <c r="Z174" s="57"/>
      <c r="AA174" s="57"/>
      <c r="AB174" s="57"/>
      <c r="AC174" s="57"/>
      <c r="AD174" s="57"/>
      <c r="AE174" s="56"/>
      <c r="AF174" s="56"/>
      <c r="AG174" s="57"/>
      <c r="AH174" s="57"/>
      <c r="AI174" s="57"/>
      <c r="AJ174" s="56"/>
      <c r="AK174" s="56"/>
      <c r="AL174" s="60"/>
    </row>
    <row r="175" spans="26:38" ht="11.25">
      <c r="Z175" s="57"/>
      <c r="AA175" s="57"/>
      <c r="AB175" s="57"/>
      <c r="AC175" s="57"/>
      <c r="AD175" s="57"/>
      <c r="AE175" s="56"/>
      <c r="AF175" s="56"/>
      <c r="AG175" s="57"/>
      <c r="AH175" s="57"/>
      <c r="AI175" s="57"/>
      <c r="AJ175" s="56"/>
      <c r="AK175" s="56"/>
      <c r="AL175" s="60"/>
    </row>
    <row r="176" spans="26:38" ht="11.25">
      <c r="Z176" s="57"/>
      <c r="AA176" s="57"/>
      <c r="AB176" s="57"/>
      <c r="AC176" s="57"/>
      <c r="AD176" s="57"/>
      <c r="AE176" s="56"/>
      <c r="AF176" s="56"/>
      <c r="AG176" s="57"/>
      <c r="AH176" s="57"/>
      <c r="AI176" s="57"/>
      <c r="AJ176" s="56"/>
      <c r="AK176" s="56"/>
      <c r="AL176" s="60"/>
    </row>
    <row r="177" spans="26:38" ht="26.25">
      <c r="Z177" s="96" t="str">
        <f>A4</f>
        <v>Marinette Invitational</v>
      </c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60"/>
    </row>
    <row r="178" spans="26:38" ht="12.75" customHeight="1">
      <c r="Z178" s="97" t="str">
        <f>A5</f>
        <v>Riverside Golf Club, August 20th, 2012</v>
      </c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60"/>
    </row>
    <row r="179" spans="26:38" ht="12">
      <c r="Z179" s="70"/>
      <c r="AA179" s="70"/>
      <c r="AB179" s="70"/>
      <c r="AC179" s="70"/>
      <c r="AD179" s="70"/>
      <c r="AE179" s="71"/>
      <c r="AF179" s="71"/>
      <c r="AG179" s="70"/>
      <c r="AH179" s="70"/>
      <c r="AI179" s="70"/>
      <c r="AJ179" s="71"/>
      <c r="AK179" s="71"/>
      <c r="AL179" s="60"/>
    </row>
    <row r="180" spans="26:38" ht="12">
      <c r="Z180" s="70"/>
      <c r="AA180" s="72" t="s">
        <v>22</v>
      </c>
      <c r="AB180" s="70"/>
      <c r="AC180" s="70"/>
      <c r="AD180" s="70"/>
      <c r="AE180" s="71"/>
      <c r="AF180" s="71"/>
      <c r="AG180" s="70"/>
      <c r="AH180" s="70"/>
      <c r="AI180" s="70"/>
      <c r="AJ180" s="71"/>
      <c r="AK180" s="71"/>
      <c r="AL180" s="60"/>
    </row>
    <row r="181" spans="26:38" ht="12.75" thickBot="1">
      <c r="Z181" s="73" t="s">
        <v>12</v>
      </c>
      <c r="AA181" s="70"/>
      <c r="AB181" s="70"/>
      <c r="AC181" s="70"/>
      <c r="AD181" s="70"/>
      <c r="AE181" s="71"/>
      <c r="AF181" s="73" t="s">
        <v>12</v>
      </c>
      <c r="AG181" s="70"/>
      <c r="AH181" s="70"/>
      <c r="AI181" s="70"/>
      <c r="AJ181" s="71"/>
      <c r="AK181" s="71"/>
      <c r="AL181" s="60"/>
    </row>
    <row r="182" spans="26:38" ht="15.75" customHeight="1" thickTop="1">
      <c r="Z182" s="74">
        <f>VLOOKUP($X$12,$B$114:$D$125,3,FALSE)</f>
        <v>5</v>
      </c>
      <c r="AA182" s="75" t="str">
        <f>$A$9</f>
        <v>Ashwaubenon</v>
      </c>
      <c r="AB182" s="76" t="s">
        <v>2</v>
      </c>
      <c r="AC182" s="76" t="s">
        <v>3</v>
      </c>
      <c r="AD182" s="76" t="s">
        <v>13</v>
      </c>
      <c r="AE182" s="77" t="s">
        <v>14</v>
      </c>
      <c r="AF182" s="74">
        <f>VLOOKUP($X$20,$B$114:$D$125,3,FALSE)</f>
        <v>1</v>
      </c>
      <c r="AG182" s="78" t="str">
        <f>$A$17</f>
        <v>Bay Port</v>
      </c>
      <c r="AH182" s="79" t="s">
        <v>2</v>
      </c>
      <c r="AI182" s="79" t="s">
        <v>3</v>
      </c>
      <c r="AJ182" s="79" t="s">
        <v>13</v>
      </c>
      <c r="AK182" s="80" t="s">
        <v>14</v>
      </c>
      <c r="AL182" s="60"/>
    </row>
    <row r="183" spans="26:38" ht="15.75" customHeight="1">
      <c r="Z183" s="81"/>
      <c r="AA183" s="82" t="str">
        <f>$A$10</f>
        <v>Mia Newport</v>
      </c>
      <c r="AB183" s="79">
        <f>$L$10</f>
        <v>43</v>
      </c>
      <c r="AC183" s="79">
        <f>$V$10</f>
        <v>47</v>
      </c>
      <c r="AD183" s="79">
        <f>$W$10</f>
        <v>90</v>
      </c>
      <c r="AE183" s="80"/>
      <c r="AF183" s="81"/>
      <c r="AG183" s="82" t="str">
        <f>$A$18</f>
        <v>Lydia Turnquist</v>
      </c>
      <c r="AH183" s="79">
        <f>$L$18</f>
        <v>46</v>
      </c>
      <c r="AI183" s="79">
        <f>$V$18</f>
        <v>45</v>
      </c>
      <c r="AJ183" s="79">
        <f>$W$18</f>
        <v>91</v>
      </c>
      <c r="AK183" s="80"/>
      <c r="AL183" s="60"/>
    </row>
    <row r="184" spans="26:38" ht="15.75" customHeight="1">
      <c r="Z184" s="81"/>
      <c r="AA184" s="82" t="str">
        <f>$A$11</f>
        <v>Annika Baeten</v>
      </c>
      <c r="AB184" s="79">
        <f>$L$11</f>
        <v>48</v>
      </c>
      <c r="AC184" s="79">
        <f>$V$11</f>
        <v>52</v>
      </c>
      <c r="AD184" s="79">
        <f>$W$11</f>
        <v>100</v>
      </c>
      <c r="AE184" s="56"/>
      <c r="AF184" s="81"/>
      <c r="AG184" s="82" t="str">
        <f>$A$19</f>
        <v>Morgan Allen</v>
      </c>
      <c r="AH184" s="79">
        <f>$L$19</f>
        <v>50</v>
      </c>
      <c r="AI184" s="79">
        <f>$V$19</f>
        <v>48</v>
      </c>
      <c r="AJ184" s="79">
        <f>$W$19</f>
        <v>98</v>
      </c>
      <c r="AK184" s="80"/>
      <c r="AL184" s="60"/>
    </row>
    <row r="185" spans="26:38" ht="15.75" customHeight="1">
      <c r="Z185" s="81"/>
      <c r="AA185" s="82" t="str">
        <f>$A$12</f>
        <v>Claire Vandekreeke</v>
      </c>
      <c r="AB185" s="79">
        <f>$L$12</f>
        <v>55</v>
      </c>
      <c r="AC185" s="79">
        <f>$V$12</f>
        <v>55</v>
      </c>
      <c r="AD185" s="79">
        <f>$W$12</f>
        <v>110</v>
      </c>
      <c r="AE185" s="83">
        <f>$X$12</f>
        <v>405</v>
      </c>
      <c r="AF185" s="81"/>
      <c r="AG185" s="82" t="str">
        <f>$A$20</f>
        <v>Morgan Freeman</v>
      </c>
      <c r="AH185" s="79">
        <f>$L$20</f>
        <v>45</v>
      </c>
      <c r="AI185" s="79">
        <f>$V$20</f>
        <v>50</v>
      </c>
      <c r="AJ185" s="79">
        <f>$W$20</f>
        <v>95</v>
      </c>
      <c r="AK185" s="83">
        <f>$X$20</f>
        <v>383</v>
      </c>
      <c r="AL185" s="60"/>
    </row>
    <row r="186" spans="26:38" ht="15.75" customHeight="1">
      <c r="Z186" s="81"/>
      <c r="AA186" s="82" t="str">
        <f>$A$13</f>
        <v>Abby Gudgeon</v>
      </c>
      <c r="AB186" s="79">
        <f>$L$13</f>
        <v>53</v>
      </c>
      <c r="AC186" s="79">
        <f>$V$13</f>
        <v>52</v>
      </c>
      <c r="AD186" s="79">
        <f>$W$13</f>
        <v>105</v>
      </c>
      <c r="AE186" s="84">
        <f>$W$15</f>
        <v>82</v>
      </c>
      <c r="AF186" s="81"/>
      <c r="AG186" s="82" t="str">
        <f>$A$21</f>
        <v>Allie Brunner</v>
      </c>
      <c r="AH186" s="79">
        <f>$L$21</f>
        <v>50</v>
      </c>
      <c r="AI186" s="79">
        <f>$V$21</f>
        <v>54</v>
      </c>
      <c r="AJ186" s="79">
        <f>$W$21</f>
        <v>104</v>
      </c>
      <c r="AK186" s="84">
        <f>$W$23</f>
        <v>80</v>
      </c>
      <c r="AL186" s="60"/>
    </row>
    <row r="187" spans="26:38" ht="15.75" customHeight="1" thickBot="1">
      <c r="Z187" s="85"/>
      <c r="AA187" s="86" t="str">
        <f>$A$14</f>
        <v>Nicole Gardner</v>
      </c>
      <c r="AB187" s="87">
        <f>$L$14</f>
        <v>58</v>
      </c>
      <c r="AC187" s="87">
        <f>$V$14</f>
        <v>60</v>
      </c>
      <c r="AD187" s="87">
        <f>$W$14</f>
        <v>118</v>
      </c>
      <c r="AE187" s="88"/>
      <c r="AF187" s="85"/>
      <c r="AG187" s="86" t="str">
        <f>$A$22</f>
        <v>Hannah Hilbert</v>
      </c>
      <c r="AH187" s="87">
        <f>$L$22</f>
        <v>50</v>
      </c>
      <c r="AI187" s="87">
        <f>$V$22</f>
        <v>49</v>
      </c>
      <c r="AJ187" s="87">
        <f>$W$22</f>
        <v>99</v>
      </c>
      <c r="AK187" s="88"/>
      <c r="AL187" s="60"/>
    </row>
    <row r="188" spans="26:38" ht="15.75" customHeight="1" thickTop="1">
      <c r="Z188" s="74">
        <f>VLOOKUP($X$28,$B$114:$D$125,3,FALSE)</f>
        <v>4</v>
      </c>
      <c r="AA188" s="78" t="str">
        <f>$A$25</f>
        <v>Denmark</v>
      </c>
      <c r="AB188" s="79" t="s">
        <v>2</v>
      </c>
      <c r="AC188" s="79" t="s">
        <v>3</v>
      </c>
      <c r="AD188" s="79" t="s">
        <v>13</v>
      </c>
      <c r="AE188" s="80" t="s">
        <v>14</v>
      </c>
      <c r="AF188" s="74">
        <f>VLOOKUP($X$36,$B$114:$D$125,3,FALSE)</f>
        <v>2</v>
      </c>
      <c r="AG188" s="78" t="str">
        <f>$A$33</f>
        <v>De Pere</v>
      </c>
      <c r="AH188" s="79" t="s">
        <v>2</v>
      </c>
      <c r="AI188" s="79" t="s">
        <v>3</v>
      </c>
      <c r="AJ188" s="79" t="s">
        <v>13</v>
      </c>
      <c r="AK188" s="80" t="s">
        <v>14</v>
      </c>
      <c r="AL188" s="60"/>
    </row>
    <row r="189" spans="26:38" ht="15.75" customHeight="1">
      <c r="Z189" s="81"/>
      <c r="AA189" s="82" t="str">
        <f>$A$26</f>
        <v>Meaghan Carney</v>
      </c>
      <c r="AB189" s="79">
        <f>$L$26</f>
        <v>43</v>
      </c>
      <c r="AC189" s="79">
        <f>$V$26</f>
        <v>43</v>
      </c>
      <c r="AD189" s="79">
        <f>$W$26</f>
        <v>86</v>
      </c>
      <c r="AE189" s="80"/>
      <c r="AF189" s="81"/>
      <c r="AG189" s="82" t="str">
        <f>$A$34</f>
        <v>Rachel Mathu</v>
      </c>
      <c r="AH189" s="79">
        <f>$L$34</f>
        <v>46</v>
      </c>
      <c r="AI189" s="79">
        <f>$V$34</f>
        <v>40</v>
      </c>
      <c r="AJ189" s="79">
        <f>$W$34</f>
        <v>86</v>
      </c>
      <c r="AK189" s="80"/>
      <c r="AL189" s="60"/>
    </row>
    <row r="190" spans="26:38" ht="15.75" customHeight="1">
      <c r="Z190" s="81"/>
      <c r="AA190" s="82" t="str">
        <f>$A$27</f>
        <v>Emily Kass</v>
      </c>
      <c r="AB190" s="79">
        <f>$L$27</f>
        <v>55</v>
      </c>
      <c r="AC190" s="79">
        <f>$V$27</f>
        <v>47</v>
      </c>
      <c r="AD190" s="79">
        <f>$W$27</f>
        <v>102</v>
      </c>
      <c r="AE190" s="80"/>
      <c r="AF190" s="81"/>
      <c r="AG190" s="82" t="str">
        <f>$A$35</f>
        <v>Sarah Block</v>
      </c>
      <c r="AH190" s="79">
        <f>$L$35</f>
        <v>53</v>
      </c>
      <c r="AI190" s="79">
        <f>$V$35</f>
        <v>47</v>
      </c>
      <c r="AJ190" s="79">
        <f>$W$35</f>
        <v>100</v>
      </c>
      <c r="AK190" s="80"/>
      <c r="AL190" s="60"/>
    </row>
    <row r="191" spans="26:38" ht="15.75" customHeight="1">
      <c r="Z191" s="81"/>
      <c r="AA191" s="82" t="str">
        <f>$A$28</f>
        <v>Morgan Smeester</v>
      </c>
      <c r="AB191" s="79">
        <f>$L$28</f>
        <v>50</v>
      </c>
      <c r="AC191" s="79">
        <f>$V$28</f>
        <v>50</v>
      </c>
      <c r="AD191" s="79">
        <f>$W$28</f>
        <v>100</v>
      </c>
      <c r="AE191" s="83">
        <f>$X$28</f>
        <v>403</v>
      </c>
      <c r="AF191" s="81"/>
      <c r="AG191" s="82" t="str">
        <f>$A$36</f>
        <v>Megan Growt</v>
      </c>
      <c r="AH191" s="79">
        <f>$L$36</f>
        <v>47</v>
      </c>
      <c r="AI191" s="79">
        <f>$V$36</f>
        <v>49</v>
      </c>
      <c r="AJ191" s="79">
        <f>$W$36</f>
        <v>96</v>
      </c>
      <c r="AK191" s="83">
        <f>$X$36</f>
        <v>384</v>
      </c>
      <c r="AL191" s="60"/>
    </row>
    <row r="192" spans="26:38" ht="15.75" customHeight="1">
      <c r="Z192" s="81"/>
      <c r="AA192" s="82" t="str">
        <f>$A$29</f>
        <v>Dana Kozlovsky</v>
      </c>
      <c r="AB192" s="79">
        <f>$L$29</f>
        <v>60</v>
      </c>
      <c r="AC192" s="79">
        <f>$V$29</f>
        <v>55</v>
      </c>
      <c r="AD192" s="79">
        <f>$W$29</f>
        <v>115</v>
      </c>
      <c r="AE192" s="84">
        <f>$W$31</f>
        <v>80</v>
      </c>
      <c r="AF192" s="81"/>
      <c r="AG192" s="82" t="str">
        <f>$A$37</f>
        <v>Taylor Koch</v>
      </c>
      <c r="AH192" s="79">
        <f>$L$37</f>
        <v>49</v>
      </c>
      <c r="AI192" s="79">
        <f>$V$37</f>
        <v>53</v>
      </c>
      <c r="AJ192" s="79">
        <f>$W$37</f>
        <v>102</v>
      </c>
      <c r="AK192" s="84">
        <f>$W$39</f>
        <v>78</v>
      </c>
      <c r="AL192" s="60"/>
    </row>
    <row r="193" spans="26:38" ht="15.75" customHeight="1" thickBot="1">
      <c r="Z193" s="85"/>
      <c r="AA193" s="86" t="str">
        <f>$A$30</f>
        <v>Tiffany Vogel</v>
      </c>
      <c r="AB193" s="87">
        <f>$L$30</f>
        <v>59</v>
      </c>
      <c r="AC193" s="87">
        <f>$V$30</f>
        <v>67</v>
      </c>
      <c r="AD193" s="87">
        <f>$W$30</f>
        <v>126</v>
      </c>
      <c r="AE193" s="88"/>
      <c r="AF193" s="85"/>
      <c r="AG193" s="86" t="str">
        <f>$A$38</f>
        <v>Rachel Kelly</v>
      </c>
      <c r="AH193" s="87">
        <f>$L$38</f>
        <v>52</v>
      </c>
      <c r="AI193" s="87">
        <f>$V$38</f>
        <v>62</v>
      </c>
      <c r="AJ193" s="87">
        <f>$W$38</f>
        <v>114</v>
      </c>
      <c r="AK193" s="88"/>
      <c r="AL193" s="60"/>
    </row>
    <row r="194" spans="26:38" ht="15.75" customHeight="1" thickTop="1">
      <c r="Z194" s="74">
        <f>VLOOKUP($X$44,$B$114:$D$125,3,FALSE)</f>
        <v>12</v>
      </c>
      <c r="AA194" s="78" t="str">
        <f>$A$41</f>
        <v>G. B. East</v>
      </c>
      <c r="AB194" s="79" t="s">
        <v>2</v>
      </c>
      <c r="AC194" s="79" t="s">
        <v>3</v>
      </c>
      <c r="AD194" s="79" t="s">
        <v>13</v>
      </c>
      <c r="AE194" s="80" t="s">
        <v>14</v>
      </c>
      <c r="AF194" s="74">
        <f>VLOOKUP($X$52,$B$114:$D$125,3,FALSE)</f>
        <v>3</v>
      </c>
      <c r="AG194" s="78" t="str">
        <f>$A$49</f>
        <v>Marinette</v>
      </c>
      <c r="AH194" s="79" t="s">
        <v>2</v>
      </c>
      <c r="AI194" s="79" t="s">
        <v>3</v>
      </c>
      <c r="AJ194" s="79" t="s">
        <v>13</v>
      </c>
      <c r="AK194" s="80" t="s">
        <v>14</v>
      </c>
      <c r="AL194" s="60"/>
    </row>
    <row r="195" spans="26:38" ht="15.75" customHeight="1">
      <c r="Z195" s="81"/>
      <c r="AA195" s="82" t="str">
        <f>$A$42</f>
        <v>Player 1</v>
      </c>
      <c r="AB195" s="79">
        <f>$L$42</f>
        <v>0</v>
      </c>
      <c r="AC195" s="79" t="str">
        <f>$V$42</f>
        <v>WD</v>
      </c>
      <c r="AD195" s="79" t="str">
        <f>$W$42</f>
        <v>WD</v>
      </c>
      <c r="AE195" s="80"/>
      <c r="AF195" s="81"/>
      <c r="AG195" s="82" t="str">
        <f>$A$50</f>
        <v>Abby Dufrane</v>
      </c>
      <c r="AH195" s="79">
        <f>$L$50</f>
        <v>38</v>
      </c>
      <c r="AI195" s="79">
        <f>$V$50</f>
        <v>40</v>
      </c>
      <c r="AJ195" s="79">
        <f>$W$50</f>
        <v>78</v>
      </c>
      <c r="AK195" s="80"/>
      <c r="AL195" s="60"/>
    </row>
    <row r="196" spans="26:38" ht="15.75" customHeight="1">
      <c r="Z196" s="81"/>
      <c r="AA196" s="82" t="str">
        <f>$A$43</f>
        <v>Player 2</v>
      </c>
      <c r="AB196" s="79">
        <f>$L$43</f>
        <v>0</v>
      </c>
      <c r="AC196" s="79" t="str">
        <f>$V$43</f>
        <v>WD</v>
      </c>
      <c r="AD196" s="79" t="str">
        <f>$W$43</f>
        <v>WD</v>
      </c>
      <c r="AE196" s="80"/>
      <c r="AF196" s="81"/>
      <c r="AG196" s="82" t="str">
        <f>$A$51</f>
        <v>Kayla Parthie </v>
      </c>
      <c r="AH196" s="79">
        <f>$L$51</f>
        <v>49</v>
      </c>
      <c r="AI196" s="79">
        <f>$V$51</f>
        <v>54</v>
      </c>
      <c r="AJ196" s="79">
        <f>$W$51</f>
        <v>103</v>
      </c>
      <c r="AK196" s="80"/>
      <c r="AL196" s="60"/>
    </row>
    <row r="197" spans="26:38" ht="15.75" customHeight="1">
      <c r="Z197" s="81"/>
      <c r="AA197" s="82" t="str">
        <f>$A$44</f>
        <v>Player 3</v>
      </c>
      <c r="AB197" s="79">
        <f>$L$44</f>
        <v>0</v>
      </c>
      <c r="AC197" s="79" t="str">
        <f>$V$44</f>
        <v>WD</v>
      </c>
      <c r="AD197" s="79" t="str">
        <f>$W$44</f>
        <v>WD</v>
      </c>
      <c r="AE197" s="83" t="str">
        <f>$X$44</f>
        <v>DQ</v>
      </c>
      <c r="AF197" s="81"/>
      <c r="AG197" s="82" t="str">
        <f>$A$52</f>
        <v>Cassie Hilbert</v>
      </c>
      <c r="AH197" s="79">
        <f>$L$52</f>
        <v>55</v>
      </c>
      <c r="AI197" s="79">
        <f>$V$52</f>
        <v>51</v>
      </c>
      <c r="AJ197" s="79">
        <f>$W$52</f>
        <v>106</v>
      </c>
      <c r="AK197" s="83">
        <f>$X$52</f>
        <v>387</v>
      </c>
      <c r="AL197" s="60"/>
    </row>
    <row r="198" spans="26:38" ht="15.75" customHeight="1">
      <c r="Z198" s="81"/>
      <c r="AA198" s="82" t="str">
        <f>$A$45</f>
        <v>Player 4</v>
      </c>
      <c r="AB198" s="79">
        <f>$L$45</f>
        <v>0</v>
      </c>
      <c r="AC198" s="79" t="str">
        <f>$V$45</f>
        <v>WD</v>
      </c>
      <c r="AD198" s="79" t="str">
        <f>$W$45</f>
        <v>WD</v>
      </c>
      <c r="AE198" s="84">
        <f>$W$47</f>
        <v>0</v>
      </c>
      <c r="AF198" s="81"/>
      <c r="AG198" s="82" t="str">
        <f>$A$53</f>
        <v>Lily Kallestad</v>
      </c>
      <c r="AH198" s="79">
        <f>$L$53</f>
        <v>52</v>
      </c>
      <c r="AI198" s="79">
        <f>$V$53</f>
        <v>48</v>
      </c>
      <c r="AJ198" s="79">
        <f>$W$53</f>
        <v>100</v>
      </c>
      <c r="AK198" s="84">
        <f>$W$55</f>
        <v>76</v>
      </c>
      <c r="AL198" s="60"/>
    </row>
    <row r="199" spans="26:38" ht="15.75" customHeight="1" thickBot="1">
      <c r="Z199" s="85"/>
      <c r="AA199" s="86" t="str">
        <f>$A$46</f>
        <v>Player 5</v>
      </c>
      <c r="AB199" s="87">
        <f>$L$46</f>
        <v>0</v>
      </c>
      <c r="AC199" s="87" t="str">
        <f>$V$46</f>
        <v>WD</v>
      </c>
      <c r="AD199" s="87" t="str">
        <f>$W$46</f>
        <v>WD</v>
      </c>
      <c r="AE199" s="88"/>
      <c r="AF199" s="85"/>
      <c r="AG199" s="86" t="str">
        <f>$A$54</f>
        <v>Liz Lang</v>
      </c>
      <c r="AH199" s="87">
        <f>$L$54</f>
        <v>60</v>
      </c>
      <c r="AI199" s="87">
        <f>$V$54</f>
        <v>57</v>
      </c>
      <c r="AJ199" s="87">
        <f>$W$54</f>
        <v>117</v>
      </c>
      <c r="AK199" s="88"/>
      <c r="AL199" s="60"/>
    </row>
    <row r="200" spans="26:38" ht="15.75" customHeight="1" thickTop="1">
      <c r="Z200" s="74">
        <f>VLOOKUP($X$60,$B$114:$D$125,3,FALSE)</f>
        <v>10</v>
      </c>
      <c r="AA200" s="75" t="str">
        <f>$A$57</f>
        <v>Oconto</v>
      </c>
      <c r="AB200" s="76" t="s">
        <v>2</v>
      </c>
      <c r="AC200" s="76" t="s">
        <v>3</v>
      </c>
      <c r="AD200" s="89" t="s">
        <v>13</v>
      </c>
      <c r="AE200" s="77" t="s">
        <v>14</v>
      </c>
      <c r="AF200" s="74">
        <f>VLOOKUP($X$68,$B$114:$D$125,3,FALSE)</f>
        <v>9</v>
      </c>
      <c r="AG200" s="78" t="str">
        <f>$A$65</f>
        <v>Oconto Falls</v>
      </c>
      <c r="AH200" s="79" t="s">
        <v>2</v>
      </c>
      <c r="AI200" s="79" t="s">
        <v>3</v>
      </c>
      <c r="AJ200" s="90" t="s">
        <v>13</v>
      </c>
      <c r="AK200" s="80" t="s">
        <v>14</v>
      </c>
      <c r="AL200" s="60"/>
    </row>
    <row r="201" spans="26:38" ht="15.75" customHeight="1">
      <c r="Z201" s="81"/>
      <c r="AA201" s="82" t="str">
        <f>$A$58</f>
        <v>Marissa Daul</v>
      </c>
      <c r="AB201" s="79">
        <f>$L$58</f>
        <v>54</v>
      </c>
      <c r="AC201" s="79">
        <f>$V$58</f>
        <v>53</v>
      </c>
      <c r="AD201" s="90">
        <f>$W$58</f>
        <v>107</v>
      </c>
      <c r="AE201" s="80"/>
      <c r="AF201" s="91"/>
      <c r="AG201" s="82" t="str">
        <f>$A$66</f>
        <v>Amhan Baeten</v>
      </c>
      <c r="AH201" s="79">
        <f>$L$66</f>
        <v>53</v>
      </c>
      <c r="AI201" s="79">
        <f>$V$66</f>
        <v>58</v>
      </c>
      <c r="AJ201" s="90">
        <f>$W$66</f>
        <v>111</v>
      </c>
      <c r="AK201" s="80"/>
      <c r="AL201" s="60"/>
    </row>
    <row r="202" spans="26:38" ht="15.75" customHeight="1">
      <c r="Z202" s="81"/>
      <c r="AA202" s="82" t="str">
        <f>$A$59</f>
        <v>Emily Hockers</v>
      </c>
      <c r="AB202" s="79">
        <f>$L$59</f>
        <v>62</v>
      </c>
      <c r="AC202" s="79">
        <f>$V$59</f>
        <v>60</v>
      </c>
      <c r="AD202" s="90">
        <f>$W$59</f>
        <v>122</v>
      </c>
      <c r="AE202" s="80"/>
      <c r="AF202" s="91"/>
      <c r="AG202" s="82" t="str">
        <f>$A$67</f>
        <v>Liz Donunt</v>
      </c>
      <c r="AH202" s="79">
        <f>$L$67</f>
        <v>52</v>
      </c>
      <c r="AI202" s="79">
        <f>$V$67</f>
        <v>61</v>
      </c>
      <c r="AJ202" s="90">
        <f>$W$67</f>
        <v>113</v>
      </c>
      <c r="AK202" s="80"/>
      <c r="AL202" s="60"/>
    </row>
    <row r="203" spans="26:38" ht="15.75" customHeight="1">
      <c r="Z203" s="81"/>
      <c r="AA203" s="82" t="str">
        <f>$A$60</f>
        <v>Chelsea Noack</v>
      </c>
      <c r="AB203" s="79">
        <f>$L$60</f>
        <v>54</v>
      </c>
      <c r="AC203" s="79">
        <f>$V$60</f>
        <v>60</v>
      </c>
      <c r="AD203" s="90">
        <f>$W$60</f>
        <v>114</v>
      </c>
      <c r="AE203" s="83">
        <f>$X$60</f>
        <v>482</v>
      </c>
      <c r="AF203" s="91"/>
      <c r="AG203" s="82" t="str">
        <f>$A$68</f>
        <v>Liz Coopman</v>
      </c>
      <c r="AH203" s="79">
        <f>$L$68</f>
        <v>60</v>
      </c>
      <c r="AI203" s="79">
        <f>$V$68</f>
        <v>67</v>
      </c>
      <c r="AJ203" s="90">
        <f>$W$68</f>
        <v>127</v>
      </c>
      <c r="AK203" s="83">
        <f>$X$68</f>
        <v>472</v>
      </c>
      <c r="AL203" s="60"/>
    </row>
    <row r="204" spans="26:38" ht="15.75" customHeight="1">
      <c r="Z204" s="81"/>
      <c r="AA204" s="82" t="str">
        <f>$A$61</f>
        <v>Ashley Pruessler</v>
      </c>
      <c r="AB204" s="79">
        <f>$L$61</f>
        <v>85</v>
      </c>
      <c r="AC204" s="79">
        <f>$V$61</f>
        <v>71</v>
      </c>
      <c r="AD204" s="90">
        <f>$W$61</f>
        <v>156</v>
      </c>
      <c r="AE204" s="84">
        <f>$W$63</f>
        <v>90</v>
      </c>
      <c r="AF204" s="91"/>
      <c r="AG204" s="82" t="str">
        <f>$A$69</f>
        <v>Julie Moore</v>
      </c>
      <c r="AH204" s="79">
        <f>$L$69</f>
        <v>57</v>
      </c>
      <c r="AI204" s="79">
        <f>$V$69</f>
        <v>64</v>
      </c>
      <c r="AJ204" s="90">
        <f>$W$69</f>
        <v>121</v>
      </c>
      <c r="AK204" s="84">
        <f>$W$71</f>
        <v>99</v>
      </c>
      <c r="AL204" s="60"/>
    </row>
    <row r="205" spans="26:38" ht="15.75" customHeight="1" thickBot="1">
      <c r="Z205" s="85"/>
      <c r="AA205" s="86" t="str">
        <f>$A$62</f>
        <v>Breanna Neering</v>
      </c>
      <c r="AB205" s="87">
        <f>$L$62</f>
        <v>69</v>
      </c>
      <c r="AC205" s="87">
        <f>$V$62</f>
        <v>70</v>
      </c>
      <c r="AD205" s="92">
        <f>$W$62</f>
        <v>139</v>
      </c>
      <c r="AE205" s="88"/>
      <c r="AF205" s="93"/>
      <c r="AG205" s="86" t="str">
        <f>$A$70</f>
        <v>Brittany Russel</v>
      </c>
      <c r="AH205" s="87">
        <f>$L$70</f>
        <v>61</v>
      </c>
      <c r="AI205" s="87">
        <f>$V$70</f>
        <v>73</v>
      </c>
      <c r="AJ205" s="92">
        <f>$W$70</f>
        <v>134</v>
      </c>
      <c r="AK205" s="88"/>
      <c r="AL205" s="60"/>
    </row>
    <row r="206" spans="26:38" ht="15.75" customHeight="1" thickTop="1">
      <c r="Z206" s="74">
        <f>VLOOKUP($X$76,$B$114:$D$125,3,FALSE)</f>
        <v>6</v>
      </c>
      <c r="AA206" s="78" t="str">
        <f>$A$73</f>
        <v>G. B. Preble</v>
      </c>
      <c r="AB206" s="79" t="s">
        <v>2</v>
      </c>
      <c r="AC206" s="79" t="s">
        <v>3</v>
      </c>
      <c r="AD206" s="90" t="s">
        <v>13</v>
      </c>
      <c r="AE206" s="80" t="s">
        <v>14</v>
      </c>
      <c r="AF206" s="74">
        <f>VLOOKUP($X$84,$B$114:$D$125,3,FALSE)</f>
        <v>11</v>
      </c>
      <c r="AG206" s="78" t="str">
        <f>$A$81</f>
        <v>Seymour</v>
      </c>
      <c r="AH206" s="79" t="s">
        <v>2</v>
      </c>
      <c r="AI206" s="79" t="s">
        <v>3</v>
      </c>
      <c r="AJ206" s="90" t="s">
        <v>13</v>
      </c>
      <c r="AK206" s="80" t="s">
        <v>14</v>
      </c>
      <c r="AL206" s="60"/>
    </row>
    <row r="207" spans="26:38" ht="15.75" customHeight="1">
      <c r="Z207" s="81"/>
      <c r="AA207" s="82" t="str">
        <f>$A$74</f>
        <v>Maddy Neumeier</v>
      </c>
      <c r="AB207" s="79">
        <f>$L$74</f>
        <v>52</v>
      </c>
      <c r="AC207" s="79">
        <f>$V$74</f>
        <v>46</v>
      </c>
      <c r="AD207" s="90">
        <f>$W$74</f>
        <v>98</v>
      </c>
      <c r="AE207" s="80"/>
      <c r="AF207" s="91"/>
      <c r="AG207" s="82" t="str">
        <f>$A$82</f>
        <v>Becca Simpson</v>
      </c>
      <c r="AH207" s="79">
        <f>$L$82</f>
        <v>69</v>
      </c>
      <c r="AI207" s="79">
        <f>$V$82</f>
        <v>64</v>
      </c>
      <c r="AJ207" s="90">
        <f>$W$82</f>
        <v>133</v>
      </c>
      <c r="AK207" s="80"/>
      <c r="AL207" s="60"/>
    </row>
    <row r="208" spans="26:38" ht="15.75" customHeight="1">
      <c r="Z208" s="81"/>
      <c r="AA208" s="82" t="str">
        <f>$A$75</f>
        <v>Haley Reynolds</v>
      </c>
      <c r="AB208" s="79">
        <f>$L$75</f>
        <v>49</v>
      </c>
      <c r="AC208" s="79">
        <f>$V$75</f>
        <v>52</v>
      </c>
      <c r="AD208" s="90">
        <f>$W$75</f>
        <v>101</v>
      </c>
      <c r="AE208" s="80"/>
      <c r="AF208" s="91"/>
      <c r="AG208" s="82" t="str">
        <f>$A$83</f>
        <v>Carly Schmit</v>
      </c>
      <c r="AH208" s="79">
        <f>$L$83</f>
        <v>78</v>
      </c>
      <c r="AI208" s="79">
        <f>$V$83</f>
        <v>79</v>
      </c>
      <c r="AJ208" s="90">
        <f>$W$83</f>
        <v>157</v>
      </c>
      <c r="AK208" s="80"/>
      <c r="AL208" s="60"/>
    </row>
    <row r="209" spans="26:38" ht="15.75" customHeight="1">
      <c r="Z209" s="81"/>
      <c r="AA209" s="82" t="str">
        <f>$A$76</f>
        <v>Sydney Onesti</v>
      </c>
      <c r="AB209" s="79">
        <f>$L$76</f>
        <v>55</v>
      </c>
      <c r="AC209" s="79">
        <f>$V$76</f>
        <v>59</v>
      </c>
      <c r="AD209" s="90">
        <f>$W$76</f>
        <v>114</v>
      </c>
      <c r="AE209" s="83">
        <f>$X$76</f>
        <v>422</v>
      </c>
      <c r="AF209" s="91"/>
      <c r="AG209" s="82" t="str">
        <f>$A$84</f>
        <v>Player 3</v>
      </c>
      <c r="AH209" s="79">
        <f>$L$84</f>
        <v>0</v>
      </c>
      <c r="AI209" s="79" t="str">
        <f>$V$84</f>
        <v>WD</v>
      </c>
      <c r="AJ209" s="90" t="str">
        <f>$W$84</f>
        <v>WD</v>
      </c>
      <c r="AK209" s="83">
        <f>$X$84</f>
        <v>566</v>
      </c>
      <c r="AL209" s="60"/>
    </row>
    <row r="210" spans="26:38" ht="15.75" customHeight="1">
      <c r="Z210" s="81"/>
      <c r="AA210" s="82" t="str">
        <f>$A$77</f>
        <v>Jenna Gitter</v>
      </c>
      <c r="AB210" s="79">
        <f>$L$77</f>
        <v>70</v>
      </c>
      <c r="AC210" s="79">
        <f>$V$77</f>
        <v>70</v>
      </c>
      <c r="AD210" s="90">
        <f>$W$77</f>
        <v>140</v>
      </c>
      <c r="AE210" s="84">
        <f>$W$79</f>
        <v>87</v>
      </c>
      <c r="AF210" s="91"/>
      <c r="AG210" s="82" t="str">
        <f>$A$85</f>
        <v>Hannah Schmit</v>
      </c>
      <c r="AH210" s="79">
        <f>$L$85</f>
        <v>63</v>
      </c>
      <c r="AI210" s="79">
        <f>$V$85</f>
        <v>77</v>
      </c>
      <c r="AJ210" s="90">
        <f>$W$85</f>
        <v>140</v>
      </c>
      <c r="AK210" s="84">
        <f>$W$87</f>
        <v>106</v>
      </c>
      <c r="AL210" s="60"/>
    </row>
    <row r="211" spans="26:38" ht="15.75" customHeight="1" thickBot="1">
      <c r="Z211" s="85"/>
      <c r="AA211" s="86" t="str">
        <f>$A$78</f>
        <v>Anja Marshall</v>
      </c>
      <c r="AB211" s="87">
        <f>$L$78</f>
        <v>52</v>
      </c>
      <c r="AC211" s="87">
        <f>$V$78</f>
        <v>57</v>
      </c>
      <c r="AD211" s="92">
        <f>$W$78</f>
        <v>109</v>
      </c>
      <c r="AE211" s="88"/>
      <c r="AF211" s="93"/>
      <c r="AG211" s="86" t="str">
        <f>$A$86</f>
        <v>Erika Gomm</v>
      </c>
      <c r="AH211" s="87">
        <f>$L$86</f>
        <v>65</v>
      </c>
      <c r="AI211" s="87">
        <f>$V$86</f>
        <v>71</v>
      </c>
      <c r="AJ211" s="92">
        <f>$W$86</f>
        <v>136</v>
      </c>
      <c r="AK211" s="88"/>
      <c r="AL211" s="60"/>
    </row>
    <row r="212" spans="26:38" ht="15.75" customHeight="1" thickTop="1">
      <c r="Z212" s="74">
        <f>VLOOKUP($X$92,$B$114:$D$125,3,FALSE)</f>
        <v>7</v>
      </c>
      <c r="AA212" s="78" t="str">
        <f>$A$89</f>
        <v>Shawano</v>
      </c>
      <c r="AB212" s="79" t="s">
        <v>2</v>
      </c>
      <c r="AC212" s="79" t="s">
        <v>3</v>
      </c>
      <c r="AD212" s="90" t="s">
        <v>13</v>
      </c>
      <c r="AE212" s="80" t="s">
        <v>14</v>
      </c>
      <c r="AF212" s="74">
        <f>IF(OR(A97="",A97="School Name"),"",VLOOKUP($X$100,$B$114:$D$125,3,FALSE))</f>
        <v>8</v>
      </c>
      <c r="AG212" s="78" t="str">
        <f aca="true" t="shared" si="42" ref="AG212:AG217">IF(OR($A$97="",$A$97="School Name"),"",A97)</f>
        <v>West De Pere</v>
      </c>
      <c r="AH212" s="79" t="str">
        <f>IF(OR(A97="",A97="School Name"),"","out")</f>
        <v>out</v>
      </c>
      <c r="AI212" s="79" t="str">
        <f>IF(OR(A97="",A97="School Name"),"","in")</f>
        <v>in</v>
      </c>
      <c r="AJ212" s="90" t="str">
        <f>IF(OR(A97="",A97="School Name"),"","total")</f>
        <v>total</v>
      </c>
      <c r="AK212" s="80" t="str">
        <f>IF(OR(A97="",A97="School Name"),"","TEAM")</f>
        <v>TEAM</v>
      </c>
      <c r="AL212" s="60"/>
    </row>
    <row r="213" spans="26:38" ht="15.75" customHeight="1">
      <c r="Z213" s="81"/>
      <c r="AA213" s="82" t="str">
        <f>$A$90</f>
        <v>Alison Van Grinsven</v>
      </c>
      <c r="AB213" s="79">
        <f>$L$90</f>
        <v>53</v>
      </c>
      <c r="AC213" s="79">
        <f>$V$90</f>
        <v>53</v>
      </c>
      <c r="AD213" s="90">
        <f>$W$90</f>
        <v>106</v>
      </c>
      <c r="AE213" s="80"/>
      <c r="AF213" s="91"/>
      <c r="AG213" s="78" t="str">
        <f t="shared" si="42"/>
        <v>Megan Lau</v>
      </c>
      <c r="AH213" s="79">
        <f>IF(OR($A$97="",$A$97="School Name"),"",L98)</f>
        <v>62</v>
      </c>
      <c r="AI213" s="79">
        <f aca="true" t="shared" si="43" ref="AI213:AJ217">IF(OR($A$97="",$A$97="School Name"),"",V98)</f>
        <v>53</v>
      </c>
      <c r="AJ213" s="90">
        <f t="shared" si="43"/>
        <v>115</v>
      </c>
      <c r="AK213" s="80"/>
      <c r="AL213" s="60"/>
    </row>
    <row r="214" spans="26:38" ht="15.75" customHeight="1">
      <c r="Z214" s="81"/>
      <c r="AA214" s="82" t="str">
        <f>$A$91</f>
        <v>Cherish Buss</v>
      </c>
      <c r="AB214" s="79">
        <f>$L$91</f>
        <v>55</v>
      </c>
      <c r="AC214" s="79">
        <f>$V$91</f>
        <v>52</v>
      </c>
      <c r="AD214" s="90">
        <f>$W$91</f>
        <v>107</v>
      </c>
      <c r="AE214" s="80"/>
      <c r="AF214" s="91"/>
      <c r="AG214" s="78" t="str">
        <f t="shared" si="42"/>
        <v>Sarah Stefaniak</v>
      </c>
      <c r="AH214" s="79">
        <f>IF(OR($A$97="",$A$97="School Name"),"",L99)</f>
        <v>58</v>
      </c>
      <c r="AI214" s="79">
        <f t="shared" si="43"/>
        <v>59</v>
      </c>
      <c r="AJ214" s="90">
        <f t="shared" si="43"/>
        <v>117</v>
      </c>
      <c r="AK214" s="80"/>
      <c r="AL214" s="60"/>
    </row>
    <row r="215" spans="26:38" ht="15.75" customHeight="1">
      <c r="Z215" s="81"/>
      <c r="AA215" s="82" t="str">
        <f>$A$92</f>
        <v>Courtney Raumann</v>
      </c>
      <c r="AB215" s="79">
        <f>$L$92</f>
        <v>54</v>
      </c>
      <c r="AC215" s="79">
        <f>$V$92</f>
        <v>60</v>
      </c>
      <c r="AD215" s="90">
        <f>$W$92</f>
        <v>114</v>
      </c>
      <c r="AE215" s="83">
        <f>$X$92</f>
        <v>428</v>
      </c>
      <c r="AF215" s="91"/>
      <c r="AG215" s="78" t="str">
        <f t="shared" si="42"/>
        <v>Brittany Nohr</v>
      </c>
      <c r="AH215" s="79">
        <f>IF(OR($A$97="",$A$97="School Name"),"",L100)</f>
        <v>62</v>
      </c>
      <c r="AI215" s="79">
        <f t="shared" si="43"/>
        <v>66</v>
      </c>
      <c r="AJ215" s="90">
        <f t="shared" si="43"/>
        <v>128</v>
      </c>
      <c r="AK215" s="83">
        <f>IF(OR(A97="",A97="School Name"),"",$X$100)</f>
        <v>470</v>
      </c>
      <c r="AL215" s="60"/>
    </row>
    <row r="216" spans="26:38" ht="15.75" customHeight="1">
      <c r="Z216" s="81"/>
      <c r="AA216" s="82" t="str">
        <f>$A$93</f>
        <v>Tristin Cerveny</v>
      </c>
      <c r="AB216" s="79">
        <f>$L$93</f>
        <v>56</v>
      </c>
      <c r="AC216" s="79">
        <f>$V$93</f>
        <v>53</v>
      </c>
      <c r="AD216" s="90">
        <f>$W$93</f>
        <v>109</v>
      </c>
      <c r="AE216" s="84">
        <f>$W$95</f>
        <v>84</v>
      </c>
      <c r="AF216" s="91"/>
      <c r="AG216" s="78" t="str">
        <f t="shared" si="42"/>
        <v>Cassidy Cherney</v>
      </c>
      <c r="AH216" s="79">
        <f>IF(OR($A$97="",$A$97="School Name"),"",L101)</f>
        <v>58</v>
      </c>
      <c r="AI216" s="79">
        <f t="shared" si="43"/>
        <v>52</v>
      </c>
      <c r="AJ216" s="90">
        <f t="shared" si="43"/>
        <v>110</v>
      </c>
      <c r="AK216" s="84">
        <f>IF(OR(A97="",A97="School Name"),"",$W$103)</f>
        <v>96</v>
      </c>
      <c r="AL216" s="60"/>
    </row>
    <row r="217" spans="26:38" ht="15.75" customHeight="1" thickBot="1">
      <c r="Z217" s="85"/>
      <c r="AA217" s="86" t="str">
        <f>$A$94</f>
        <v>Tia Albertson</v>
      </c>
      <c r="AB217" s="87">
        <f>$L$94</f>
        <v>56</v>
      </c>
      <c r="AC217" s="87">
        <f>$V$94</f>
        <v>50</v>
      </c>
      <c r="AD217" s="92">
        <f>$W$94</f>
        <v>106</v>
      </c>
      <c r="AE217" s="88"/>
      <c r="AF217" s="93"/>
      <c r="AG217" s="94" t="str">
        <f t="shared" si="42"/>
        <v>Abby Van De Hei</v>
      </c>
      <c r="AH217" s="87">
        <f>IF(OR($A$97="",$A$97="School Name"),"",L102)</f>
        <v>74</v>
      </c>
      <c r="AI217" s="87">
        <f t="shared" si="43"/>
        <v>70</v>
      </c>
      <c r="AJ217" s="92">
        <f t="shared" si="43"/>
        <v>144</v>
      </c>
      <c r="AK217" s="88"/>
      <c r="AL217" s="60"/>
    </row>
    <row r="218" spans="26:38" ht="12" thickTop="1">
      <c r="Z218" s="57"/>
      <c r="AA218" s="57"/>
      <c r="AB218" s="57"/>
      <c r="AC218" s="57"/>
      <c r="AD218" s="57"/>
      <c r="AE218" s="56"/>
      <c r="AF218" s="56"/>
      <c r="AG218" s="57"/>
      <c r="AH218" s="57"/>
      <c r="AI218" s="57"/>
      <c r="AJ218" s="56"/>
      <c r="AK218" s="56"/>
      <c r="AL218" s="60"/>
    </row>
    <row r="219" spans="32:37" ht="12">
      <c r="AF219" s="50"/>
      <c r="AG219" s="51"/>
      <c r="AH219" s="52"/>
      <c r="AI219" s="52"/>
      <c r="AJ219" s="53"/>
      <c r="AK219" s="53"/>
    </row>
    <row r="220" spans="32:37" ht="12">
      <c r="AF220" s="53"/>
      <c r="AG220" s="54"/>
      <c r="AH220" s="52"/>
      <c r="AI220" s="52"/>
      <c r="AJ220" s="53"/>
      <c r="AK220" s="53"/>
    </row>
    <row r="221" spans="32:37" ht="12">
      <c r="AF221" s="53"/>
      <c r="AG221" s="54"/>
      <c r="AH221" s="52"/>
      <c r="AI221" s="52"/>
      <c r="AJ221" s="53"/>
      <c r="AK221" s="53"/>
    </row>
    <row r="222" spans="32:37" ht="12">
      <c r="AF222" s="53"/>
      <c r="AG222" s="54"/>
      <c r="AH222" s="52"/>
      <c r="AI222" s="52"/>
      <c r="AJ222" s="53"/>
      <c r="AK222" s="50"/>
    </row>
    <row r="223" spans="32:37" ht="12">
      <c r="AF223" s="53"/>
      <c r="AG223" s="54"/>
      <c r="AH223" s="52"/>
      <c r="AI223" s="52"/>
      <c r="AJ223" s="53"/>
      <c r="AK223" s="55"/>
    </row>
    <row r="224" spans="32:37" ht="12">
      <c r="AF224" s="53"/>
      <c r="AG224" s="54"/>
      <c r="AH224" s="52"/>
      <c r="AI224" s="52"/>
      <c r="AJ224" s="53"/>
      <c r="AK224" s="53"/>
    </row>
    <row r="500" spans="1:40" ht="11.25">
      <c r="A500" s="2" t="s">
        <v>19</v>
      </c>
      <c r="AN500" s="1" t="s">
        <v>20</v>
      </c>
    </row>
  </sheetData>
  <sheetProtection sheet="1" objects="1" scenarios="1"/>
  <mergeCells count="9">
    <mergeCell ref="Z110:AE110"/>
    <mergeCell ref="Z177:AK177"/>
    <mergeCell ref="Z178:AK178"/>
    <mergeCell ref="A4:W4"/>
    <mergeCell ref="A5:W5"/>
    <mergeCell ref="Z108:AK108"/>
    <mergeCell ref="Z109:AK109"/>
    <mergeCell ref="AH132:AJ132"/>
    <mergeCell ref="S6:W7"/>
  </mergeCells>
  <printOptions/>
  <pageMargins left="0.5" right="0.25" top="0.25" bottom="0.25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ray</cp:lastModifiedBy>
  <cp:lastPrinted>2012-08-20T19:26:34Z</cp:lastPrinted>
  <dcterms:created xsi:type="dcterms:W3CDTF">1999-02-09T01:46:13Z</dcterms:created>
  <dcterms:modified xsi:type="dcterms:W3CDTF">2012-08-20T21:58:47Z</dcterms:modified>
  <cp:category/>
  <cp:version/>
  <cp:contentType/>
  <cp:contentStatus/>
</cp:coreProperties>
</file>